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umu014\Desktop\"/>
    </mc:Choice>
  </mc:AlternateContent>
  <xr:revisionPtr revIDLastSave="0" documentId="13_ncr:1_{C2CF7420-45F9-4C7A-8594-CF511CE54E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日本語の証明書 （イメージ）" sheetId="8" r:id="rId1"/>
    <sheet name="郵送料金" sheetId="7" state="hidden" r:id="rId2"/>
  </sheets>
  <definedNames>
    <definedName name="_xlnm.Print_Area" localSheetId="0">'日本語の証明書 （イメージ）'!$A$1:$Y$60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7" i="8" l="1"/>
  <c r="AZ22" i="8" l="1"/>
  <c r="AZ29" i="8"/>
  <c r="AZ28" i="8"/>
  <c r="AZ27" i="8"/>
  <c r="AZ24" i="8"/>
  <c r="AZ23" i="8"/>
  <c r="AZ19" i="8"/>
  <c r="AZ20" i="8"/>
  <c r="AZ21" i="8"/>
  <c r="AZ18" i="8"/>
  <c r="BB29" i="8" l="1"/>
  <c r="BB28" i="8"/>
  <c r="BB22" i="8"/>
  <c r="BB27" i="8"/>
  <c r="BB26" i="8"/>
  <c r="BB25" i="8"/>
  <c r="BB24" i="8"/>
  <c r="BB23" i="8"/>
  <c r="BB18" i="8"/>
  <c r="BB19" i="8" s="1"/>
  <c r="BB20" i="8" s="1"/>
  <c r="BB21" i="8" s="1"/>
  <c r="BB30" i="8" l="1"/>
  <c r="BB39" i="8" s="1"/>
  <c r="P23" i="8"/>
  <c r="M31" i="8" l="1"/>
  <c r="J47" i="8" s="1"/>
  <c r="P30" i="8"/>
  <c r="P29" i="8"/>
  <c r="P28" i="8"/>
  <c r="P26" i="8"/>
  <c r="P25" i="8"/>
  <c r="P24" i="8"/>
  <c r="P22" i="8"/>
  <c r="P21" i="8"/>
  <c r="P20" i="8"/>
  <c r="P19" i="8"/>
  <c r="P31" i="8" l="1"/>
  <c r="V47" i="8" s="1"/>
  <c r="F48" i="7"/>
  <c r="C39" i="7"/>
  <c r="F39" i="7" s="1"/>
  <c r="C40" i="7"/>
  <c r="F40" i="7" s="1"/>
  <c r="C41" i="7"/>
  <c r="F41" i="7" s="1"/>
  <c r="C42" i="7"/>
  <c r="F42" i="7" s="1"/>
  <c r="C43" i="7"/>
  <c r="F43" i="7" s="1"/>
  <c r="C44" i="7"/>
  <c r="F44" i="7" s="1"/>
  <c r="C45" i="7"/>
  <c r="F45" i="7" s="1"/>
  <c r="C46" i="7"/>
  <c r="F46" i="7" s="1"/>
  <c r="C47" i="7"/>
  <c r="F47" i="7" s="1"/>
  <c r="C48" i="7"/>
  <c r="C49" i="7"/>
  <c r="F49" i="7" s="1"/>
  <c r="C50" i="7"/>
  <c r="F50" i="7" s="1"/>
  <c r="C51" i="7"/>
  <c r="F51" i="7" s="1"/>
  <c r="C52" i="7"/>
  <c r="F52" i="7" s="1"/>
  <c r="C38" i="7"/>
  <c r="F38" i="7" s="1"/>
  <c r="C21" i="7"/>
  <c r="F21" i="7" s="1"/>
  <c r="C22" i="7"/>
  <c r="F22" i="7" s="1"/>
  <c r="C23" i="7"/>
  <c r="F23" i="7" s="1"/>
  <c r="C24" i="7"/>
  <c r="F24" i="7" s="1"/>
  <c r="C25" i="7"/>
  <c r="F25" i="7" s="1"/>
  <c r="C26" i="7"/>
  <c r="F26" i="7" s="1"/>
  <c r="C27" i="7"/>
  <c r="F27" i="7" s="1"/>
  <c r="C28" i="7"/>
  <c r="F28" i="7" s="1"/>
  <c r="C29" i="7"/>
  <c r="F29" i="7" s="1"/>
  <c r="C30" i="7"/>
  <c r="F30" i="7" s="1"/>
  <c r="C31" i="7"/>
  <c r="F31" i="7" s="1"/>
  <c r="C32" i="7"/>
  <c r="F32" i="7" s="1"/>
  <c r="C33" i="7"/>
  <c r="F33" i="7" s="1"/>
  <c r="C19" i="7"/>
  <c r="F19" i="7" s="1"/>
  <c r="C20" i="7"/>
  <c r="F20" i="7" s="1"/>
  <c r="D47" i="8" l="1"/>
  <c r="M49" i="8" s="1"/>
  <c r="W51" i="8" s="1"/>
</calcChain>
</file>

<file path=xl/sharedStrings.xml><?xml version="1.0" encoding="utf-8"?>
<sst xmlns="http://schemas.openxmlformats.org/spreadsheetml/2006/main" count="148" uniqueCount="128">
  <si>
    <t>証明書の種類</t>
    <rPh sb="0" eb="3">
      <t>ショウメイショ</t>
    </rPh>
    <rPh sb="4" eb="6">
      <t>シュルイ</t>
    </rPh>
    <phoneticPr fontId="2"/>
  </si>
  <si>
    <t>必要な枚数</t>
    <rPh sb="0" eb="2">
      <t>ヒツヨウ</t>
    </rPh>
    <rPh sb="3" eb="5">
      <t>マイスウ</t>
    </rPh>
    <phoneticPr fontId="2"/>
  </si>
  <si>
    <t>■送料・手数料合計</t>
    <rPh sb="1" eb="3">
      <t>ソウリョウ</t>
    </rPh>
    <rPh sb="4" eb="7">
      <t>テスウリョウ</t>
    </rPh>
    <rPh sb="7" eb="9">
      <t>ゴウケイ</t>
    </rPh>
    <phoneticPr fontId="2"/>
  </si>
  <si>
    <t>送料</t>
    <rPh sb="0" eb="2">
      <t>ソウリョウ</t>
    </rPh>
    <phoneticPr fontId="2"/>
  </si>
  <si>
    <t>合計</t>
    <rPh sb="0" eb="2">
      <t>ゴウケイ</t>
    </rPh>
    <phoneticPr fontId="2"/>
  </si>
  <si>
    <t>料金</t>
    <rPh sb="0" eb="2">
      <t>リョウキン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</si>
  <si>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</si>
  <si>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</si>
  <si>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氏名のご記入がありません</t>
    <rPh sb="0" eb="2">
      <t>シメイ</t>
    </rPh>
    <rPh sb="4" eb="6">
      <t>キニュウ</t>
    </rPh>
    <phoneticPr fontId="2"/>
  </si>
  <si>
    <t>住所のご記入がありません</t>
    <rPh sb="0" eb="2">
      <t>ジュウショ</t>
    </rPh>
    <rPh sb="4" eb="6">
      <t>キニュウ</t>
    </rPh>
    <phoneticPr fontId="2"/>
  </si>
  <si>
    <t>郵便番号のご記入がありません</t>
    <rPh sb="0" eb="4">
      <t>ユウビンバンゴウ</t>
    </rPh>
    <rPh sb="6" eb="8">
      <t>キニュウ</t>
    </rPh>
    <phoneticPr fontId="2"/>
  </si>
  <si>
    <t>電話番号のご記入がありません</t>
    <rPh sb="0" eb="2">
      <t>デンワ</t>
    </rPh>
    <rPh sb="2" eb="4">
      <t>バンゴウ</t>
    </rPh>
    <rPh sb="6" eb="8">
      <t>キニュウ</t>
    </rPh>
    <phoneticPr fontId="2"/>
  </si>
  <si>
    <t>日</t>
    <rPh sb="0" eb="1">
      <t>ニチ</t>
    </rPh>
    <phoneticPr fontId="2"/>
  </si>
  <si>
    <t>生年月日のご記入がありません</t>
    <rPh sb="0" eb="2">
      <t>セイネン</t>
    </rPh>
    <rPh sb="2" eb="4">
      <t>ガッピ</t>
    </rPh>
    <rPh sb="6" eb="8">
      <t>キニュウ</t>
    </rPh>
    <phoneticPr fontId="2"/>
  </si>
  <si>
    <t>太枠内をご記入ください</t>
    <rPh sb="0" eb="1">
      <t>フト</t>
    </rPh>
    <rPh sb="1" eb="2">
      <t>ワク</t>
    </rPh>
    <rPh sb="2" eb="3">
      <t>ナイ</t>
    </rPh>
    <rPh sb="5" eb="7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</si>
  <si>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</si>
  <si>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■証明書の種類と枚数</t>
    <rPh sb="1" eb="3">
      <t>ショウメイ</t>
    </rPh>
    <rPh sb="3" eb="4">
      <t>ショ</t>
    </rPh>
    <rPh sb="5" eb="7">
      <t>シュルイ</t>
    </rPh>
    <rPh sb="8" eb="10">
      <t>マイスウ</t>
    </rPh>
    <phoneticPr fontId="2"/>
  </si>
  <si>
    <t>郵便番号</t>
    <rPh sb="0" eb="4">
      <t>ユウビンバンゴウ</t>
    </rPh>
    <phoneticPr fontId="2"/>
  </si>
  <si>
    <t>〒</t>
    <phoneticPr fontId="2"/>
  </si>
  <si>
    <t>手数料</t>
    <rPh sb="0" eb="3">
      <t>テスウリョウ</t>
    </rPh>
    <phoneticPr fontId="2"/>
  </si>
  <si>
    <t>発行手数料</t>
    <rPh sb="0" eb="2">
      <t>ハッコウ</t>
    </rPh>
    <rPh sb="2" eb="5">
      <t>テスウリョウ</t>
    </rPh>
    <phoneticPr fontId="2"/>
  </si>
  <si>
    <t>速達料</t>
    <rPh sb="0" eb="2">
      <t>ソクタツ</t>
    </rPh>
    <rPh sb="2" eb="3">
      <t>リョウ</t>
    </rPh>
    <phoneticPr fontId="2"/>
  </si>
  <si>
    <t>代引手数料</t>
    <rPh sb="0" eb="1">
      <t>ダイ</t>
    </rPh>
    <rPh sb="1" eb="2">
      <t>ビ</t>
    </rPh>
    <rPh sb="2" eb="5">
      <t>テスウリョウ</t>
    </rPh>
    <phoneticPr fontId="2"/>
  </si>
  <si>
    <t>手数料・送料合計</t>
    <rPh sb="0" eb="3">
      <t>テスウリョウ</t>
    </rPh>
    <rPh sb="4" eb="6">
      <t>ソウリョウ</t>
    </rPh>
    <rPh sb="6" eb="8">
      <t>ゴウケイ</t>
    </rPh>
    <phoneticPr fontId="2"/>
  </si>
  <si>
    <t>発行手数料以外は、郵便局が領収する費用です</t>
    <rPh sb="0" eb="2">
      <t>ハッコウ</t>
    </rPh>
    <rPh sb="2" eb="5">
      <t>テスウリョウ</t>
    </rPh>
    <rPh sb="5" eb="7">
      <t>イガイ</t>
    </rPh>
    <rPh sb="9" eb="12">
      <t>ユウビンキョク</t>
    </rPh>
    <rPh sb="13" eb="15">
      <t>リョウシュウ</t>
    </rPh>
    <rPh sb="17" eb="19">
      <t>ヒヨウ</t>
    </rPh>
    <phoneticPr fontId="2"/>
  </si>
  <si>
    <t>必要な証明書の枚数が０になっています</t>
    <rPh sb="0" eb="2">
      <t>ヒツヨウ</t>
    </rPh>
    <rPh sb="3" eb="5">
      <t>ショウメイ</t>
    </rPh>
    <rPh sb="5" eb="6">
      <t>ショ</t>
    </rPh>
    <rPh sb="7" eb="9">
      <t>マイスウ</t>
    </rPh>
    <phoneticPr fontId="2"/>
  </si>
  <si>
    <t>速達／普通便</t>
    <rPh sb="0" eb="2">
      <t>ソクタツ</t>
    </rPh>
    <rPh sb="3" eb="5">
      <t>フツウ</t>
    </rPh>
    <rPh sb="5" eb="6">
      <t>ビン</t>
    </rPh>
    <phoneticPr fontId="2"/>
  </si>
  <si>
    <t>普通便</t>
  </si>
  <si>
    <t>返送日の
めやす</t>
    <rPh sb="0" eb="2">
      <t>ヘンソウ</t>
    </rPh>
    <rPh sb="2" eb="3">
      <t>ビ</t>
    </rPh>
    <phoneticPr fontId="2"/>
  </si>
  <si>
    <t>※ お送りいただいた個人情報は、本学個人情報保護方針に則り、証明書発行の際のご本人確認にのみ使用します。</t>
    <rPh sb="3" eb="4">
      <t>オク</t>
    </rPh>
    <rPh sb="10" eb="12">
      <t>コジン</t>
    </rPh>
    <rPh sb="12" eb="14">
      <t>ジョウホウ</t>
    </rPh>
    <rPh sb="16" eb="18">
      <t>ホンガク</t>
    </rPh>
    <rPh sb="18" eb="20">
      <t>コジン</t>
    </rPh>
    <rPh sb="20" eb="22">
      <t>ジョウホウ</t>
    </rPh>
    <rPh sb="22" eb="24">
      <t>ホゴ</t>
    </rPh>
    <rPh sb="24" eb="26">
      <t>ホウシン</t>
    </rPh>
    <rPh sb="27" eb="28">
      <t>ノット</t>
    </rPh>
    <rPh sb="30" eb="33">
      <t>ショウメイショ</t>
    </rPh>
    <rPh sb="33" eb="35">
      <t>ハッコウ</t>
    </rPh>
    <rPh sb="36" eb="37">
      <t>サイ</t>
    </rPh>
    <rPh sb="39" eb="41">
      <t>ホンニン</t>
    </rPh>
    <rPh sb="41" eb="43">
      <t>カクニン</t>
    </rPh>
    <rPh sb="46" eb="48">
      <t>シヨウ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</si>
  <si>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</si>
  <si>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フリガナ</t>
    <phoneticPr fontId="2"/>
  </si>
  <si>
    <t>常時連絡可能な電話番号</t>
    <rPh sb="0" eb="2">
      <t>ジョウジ</t>
    </rPh>
    <rPh sb="2" eb="4">
      <t>レンラク</t>
    </rPh>
    <rPh sb="4" eb="6">
      <t>カノウ</t>
    </rPh>
    <rPh sb="7" eb="9">
      <t>デンワ</t>
    </rPh>
    <rPh sb="9" eb="11">
      <t>バンゴウ</t>
    </rPh>
    <phoneticPr fontId="2"/>
  </si>
  <si>
    <t>氏名</t>
    <rPh sb="0" eb="2">
      <t>シメイ</t>
    </rPh>
    <phoneticPr fontId="2"/>
  </si>
  <si>
    <t>学科/コース</t>
    <rPh sb="0" eb="2">
      <t>ガッカ</t>
    </rPh>
    <phoneticPr fontId="2"/>
  </si>
  <si>
    <t>年</t>
    <phoneticPr fontId="2"/>
  </si>
  <si>
    <t>卒業年のご記入がありません</t>
    <rPh sb="0" eb="2">
      <t>ソツギョウ</t>
    </rPh>
    <rPh sb="2" eb="3">
      <t>ネン</t>
    </rPh>
    <rPh sb="5" eb="7">
      <t>キニュウ</t>
    </rPh>
    <phoneticPr fontId="2"/>
  </si>
  <si>
    <t>●その他・学校への通信欄</t>
    <rPh sb="3" eb="4">
      <t>タ</t>
    </rPh>
    <rPh sb="5" eb="7">
      <t>ガッコウ</t>
    </rPh>
    <rPh sb="9" eb="11">
      <t>ツウシン</t>
    </rPh>
    <rPh sb="11" eb="12">
      <t>ラン</t>
    </rPh>
    <phoneticPr fontId="2"/>
  </si>
  <si>
    <t>日本工業大学駒場高等学校　証明書発行　申込み用紙</t>
    <rPh sb="0" eb="2">
      <t>ニホン</t>
    </rPh>
    <rPh sb="2" eb="4">
      <t>コウギョウ</t>
    </rPh>
    <rPh sb="4" eb="6">
      <t>ダイガク</t>
    </rPh>
    <rPh sb="6" eb="8">
      <t>コマバ</t>
    </rPh>
    <rPh sb="8" eb="10">
      <t>コウトウ</t>
    </rPh>
    <rPh sb="10" eb="12">
      <t>ガッコウ</t>
    </rPh>
    <rPh sb="13" eb="16">
      <t>ショウメイショ</t>
    </rPh>
    <rPh sb="16" eb="18">
      <t>ハッコウ</t>
    </rPh>
    <rPh sb="19" eb="21">
      <t>モウシコ</t>
    </rPh>
    <rPh sb="22" eb="24">
      <t>ヨウシ</t>
    </rPh>
    <phoneticPr fontId="2"/>
  </si>
  <si>
    <t>卒業証明書</t>
    <rPh sb="0" eb="2">
      <t>ソツギョウ</t>
    </rPh>
    <rPh sb="2" eb="5">
      <t>ショウメイショ</t>
    </rPh>
    <phoneticPr fontId="2"/>
  </si>
  <si>
    <t>成績証明書</t>
    <rPh sb="0" eb="2">
      <t>セイセキ</t>
    </rPh>
    <rPh sb="2" eb="5">
      <t>ショウメイショ</t>
    </rPh>
    <phoneticPr fontId="2"/>
  </si>
  <si>
    <t>在籍証明書</t>
    <rPh sb="0" eb="2">
      <t>ザイセキ</t>
    </rPh>
    <rPh sb="2" eb="5">
      <t>ショウメイショ</t>
    </rPh>
    <phoneticPr fontId="2"/>
  </si>
  <si>
    <t>単位修得証明書</t>
    <rPh sb="0" eb="2">
      <t>タンイ</t>
    </rPh>
    <rPh sb="2" eb="4">
      <t>シュウトク</t>
    </rPh>
    <rPh sb="4" eb="7">
      <t>ショウメイショ</t>
    </rPh>
    <phoneticPr fontId="2"/>
  </si>
  <si>
    <t>調査書</t>
    <rPh sb="0" eb="2">
      <t>チョウサ</t>
    </rPh>
    <rPh sb="2" eb="3">
      <t>ショ</t>
    </rPh>
    <phoneticPr fontId="2"/>
  </si>
  <si>
    <t>英文卒業証明書</t>
    <rPh sb="0" eb="2">
      <t>エイブン</t>
    </rPh>
    <rPh sb="2" eb="4">
      <t>ソツギョウ</t>
    </rPh>
    <rPh sb="4" eb="7">
      <t>ショウメイショ</t>
    </rPh>
    <phoneticPr fontId="2"/>
  </si>
  <si>
    <t>英文成績証明書</t>
    <rPh sb="0" eb="2">
      <t>エイブン</t>
    </rPh>
    <rPh sb="2" eb="4">
      <t>セイセキ</t>
    </rPh>
    <rPh sb="4" eb="7">
      <t>ショウメイショ</t>
    </rPh>
    <phoneticPr fontId="2"/>
  </si>
  <si>
    <t>第二種電気工事士学科免除</t>
    <rPh sb="0" eb="2">
      <t>ダイニ</t>
    </rPh>
    <rPh sb="2" eb="3">
      <t>シュ</t>
    </rPh>
    <rPh sb="3" eb="5">
      <t>デンキ</t>
    </rPh>
    <rPh sb="5" eb="7">
      <t>コウジ</t>
    </rPh>
    <rPh sb="7" eb="8">
      <t>シ</t>
    </rPh>
    <rPh sb="8" eb="10">
      <t>ガッカ</t>
    </rPh>
    <rPh sb="10" eb="12">
      <t>メンジョ</t>
    </rPh>
    <phoneticPr fontId="2"/>
  </si>
  <si>
    <t>第三種電気主任技術者用証明書</t>
    <rPh sb="0" eb="1">
      <t>ダイ</t>
    </rPh>
    <rPh sb="1" eb="3">
      <t>サンシュ</t>
    </rPh>
    <rPh sb="3" eb="10">
      <t>デンキシュニンギジュツシャ</t>
    </rPh>
    <rPh sb="10" eb="11">
      <t>ヨウ</t>
    </rPh>
    <rPh sb="11" eb="14">
      <t>ショウメイショ</t>
    </rPh>
    <phoneticPr fontId="2"/>
  </si>
  <si>
    <t>卒業学科/コースのご記入がありません</t>
    <rPh sb="0" eb="2">
      <t>ソツギョウ</t>
    </rPh>
    <rPh sb="2" eb="4">
      <t>ガッカ</t>
    </rPh>
    <rPh sb="10" eb="12">
      <t>キニュウ</t>
    </rPh>
    <phoneticPr fontId="2"/>
  </si>
  <si>
    <t>英字氏名</t>
    <rPh sb="0" eb="2">
      <t>エイジ</t>
    </rPh>
    <rPh sb="2" eb="4">
      <t>シメイ</t>
    </rPh>
    <phoneticPr fontId="2"/>
  </si>
  <si>
    <t>使用目的</t>
    <rPh sb="0" eb="2">
      <t>シヨウ</t>
    </rPh>
    <rPh sb="2" eb="4">
      <t>モクテキ</t>
    </rPh>
    <phoneticPr fontId="2"/>
  </si>
  <si>
    <t>調査書</t>
    <rPh sb="0" eb="3">
      <t>チョウサショ</t>
    </rPh>
    <phoneticPr fontId="2"/>
  </si>
  <si>
    <t>各400円</t>
    <rPh sb="0" eb="1">
      <t>カク</t>
    </rPh>
    <rPh sb="4" eb="5">
      <t>エン</t>
    </rPh>
    <phoneticPr fontId="2"/>
  </si>
  <si>
    <t>卒業証明書等</t>
    <rPh sb="0" eb="2">
      <t>ソツギョウ</t>
    </rPh>
    <rPh sb="2" eb="5">
      <t>ショウメイショ</t>
    </rPh>
    <rPh sb="5" eb="6">
      <t>トウ</t>
    </rPh>
    <phoneticPr fontId="2"/>
  </si>
  <si>
    <t>25ｇ以下</t>
    <rPh sb="3" eb="5">
      <t>イカ</t>
    </rPh>
    <phoneticPr fontId="23"/>
  </si>
  <si>
    <t>定形郵便</t>
    <rPh sb="0" eb="2">
      <t>テイケイ</t>
    </rPh>
    <rPh sb="2" eb="4">
      <t>ユウビン</t>
    </rPh>
    <phoneticPr fontId="23"/>
  </si>
  <si>
    <t>84円</t>
    <rPh sb="2" eb="3">
      <t>エン</t>
    </rPh>
    <phoneticPr fontId="23"/>
  </si>
  <si>
    <t>１通</t>
    <rPh sb="1" eb="2">
      <t>ツウ</t>
    </rPh>
    <phoneticPr fontId="23"/>
  </si>
  <si>
    <t>50ｇ以下</t>
    <rPh sb="3" eb="5">
      <t>イカ</t>
    </rPh>
    <phoneticPr fontId="23"/>
  </si>
  <si>
    <t>94円</t>
    <rPh sb="2" eb="3">
      <t>エン</t>
    </rPh>
    <phoneticPr fontId="23"/>
  </si>
  <si>
    <t>100ｇ以下</t>
    <rPh sb="4" eb="6">
      <t>イカ</t>
    </rPh>
    <phoneticPr fontId="23"/>
  </si>
  <si>
    <t>定形外郵便</t>
    <rPh sb="0" eb="3">
      <t>テイケイガイ</t>
    </rPh>
    <rPh sb="3" eb="5">
      <t>ユウビン</t>
    </rPh>
    <phoneticPr fontId="23"/>
  </si>
  <si>
    <t>140円</t>
    <rPh sb="3" eb="4">
      <t>エン</t>
    </rPh>
    <phoneticPr fontId="23"/>
  </si>
  <si>
    <t>150ｇ以下</t>
    <rPh sb="4" eb="6">
      <t>イカ</t>
    </rPh>
    <phoneticPr fontId="23"/>
  </si>
  <si>
    <t>210円</t>
    <rPh sb="3" eb="4">
      <t>エン</t>
    </rPh>
    <phoneticPr fontId="23"/>
  </si>
  <si>
    <t>250ｇ以下</t>
    <rPh sb="4" eb="6">
      <t>イカ</t>
    </rPh>
    <phoneticPr fontId="23"/>
  </si>
  <si>
    <t>250円</t>
    <rPh sb="3" eb="4">
      <t>エン</t>
    </rPh>
    <phoneticPr fontId="23"/>
  </si>
  <si>
    <t>封筒（小）</t>
    <rPh sb="0" eb="2">
      <t>フウトウ</t>
    </rPh>
    <rPh sb="3" eb="4">
      <t>ショウ</t>
    </rPh>
    <phoneticPr fontId="2"/>
  </si>
  <si>
    <t>封筒（中）</t>
    <rPh sb="0" eb="2">
      <t>フウトウ</t>
    </rPh>
    <rPh sb="3" eb="4">
      <t>チュウ</t>
    </rPh>
    <phoneticPr fontId="2"/>
  </si>
  <si>
    <t>A4証明書</t>
    <rPh sb="2" eb="5">
      <t>ショウメイショ</t>
    </rPh>
    <phoneticPr fontId="2"/>
  </si>
  <si>
    <t>送付書（B5)</t>
    <rPh sb="0" eb="2">
      <t>ソウフ</t>
    </rPh>
    <rPh sb="2" eb="3">
      <t>ショ</t>
    </rPh>
    <phoneticPr fontId="2"/>
  </si>
  <si>
    <t>枚数</t>
    <rPh sb="0" eb="2">
      <t>マイスウ</t>
    </rPh>
    <phoneticPr fontId="2"/>
  </si>
  <si>
    <t>送付書</t>
    <rPh sb="0" eb="2">
      <t>ソウフ</t>
    </rPh>
    <rPh sb="2" eb="3">
      <t>ショ</t>
    </rPh>
    <phoneticPr fontId="2"/>
  </si>
  <si>
    <t>封筒</t>
    <rPh sb="0" eb="2">
      <t>フウトウ</t>
    </rPh>
    <phoneticPr fontId="2"/>
  </si>
  <si>
    <t>合計重量</t>
    <rPh sb="0" eb="2">
      <t>ゴウケイ</t>
    </rPh>
    <rPh sb="2" eb="4">
      <t>ジュウリョウ</t>
    </rPh>
    <phoneticPr fontId="2"/>
  </si>
  <si>
    <t>証明書の重さ</t>
    <rPh sb="0" eb="3">
      <t>ショウメイショ</t>
    </rPh>
    <rPh sb="4" eb="5">
      <t>オモ</t>
    </rPh>
    <phoneticPr fontId="2"/>
  </si>
  <si>
    <t>２～４通</t>
    <rPh sb="3" eb="4">
      <t>ツウ</t>
    </rPh>
    <phoneticPr fontId="23"/>
  </si>
  <si>
    <t>２通</t>
    <rPh sb="1" eb="2">
      <t>ツウ</t>
    </rPh>
    <phoneticPr fontId="23"/>
  </si>
  <si>
    <t>１０～１５通</t>
    <rPh sb="5" eb="6">
      <t>ツウ</t>
    </rPh>
    <phoneticPr fontId="23"/>
  </si>
  <si>
    <t>定形外郵便</t>
    <rPh sb="0" eb="2">
      <t>テイケイ</t>
    </rPh>
    <rPh sb="2" eb="3">
      <t>ガイ</t>
    </rPh>
    <rPh sb="3" eb="5">
      <t>ユウビン</t>
    </rPh>
    <phoneticPr fontId="23"/>
  </si>
  <si>
    <t>１５通</t>
    <rPh sb="2" eb="3">
      <t>ツウ</t>
    </rPh>
    <phoneticPr fontId="2"/>
  </si>
  <si>
    <t>250ｇ以下</t>
    <rPh sb="4" eb="6">
      <t>イカ</t>
    </rPh>
    <phoneticPr fontId="2"/>
  </si>
  <si>
    <t>250円</t>
    <rPh sb="3" eb="4">
      <t>エン</t>
    </rPh>
    <phoneticPr fontId="2"/>
  </si>
  <si>
    <t>５～８通</t>
    <rPh sb="3" eb="4">
      <t>ツウ</t>
    </rPh>
    <phoneticPr fontId="23"/>
  </si>
  <si>
    <t>９～１４通</t>
    <rPh sb="4" eb="5">
      <t>ツウ</t>
    </rPh>
    <phoneticPr fontId="23"/>
  </si>
  <si>
    <t>卒業時担任名</t>
    <rPh sb="0" eb="2">
      <t>ソツギョウ</t>
    </rPh>
    <rPh sb="2" eb="3">
      <t>ジ</t>
    </rPh>
    <rPh sb="3" eb="5">
      <t>タンニン</t>
    </rPh>
    <rPh sb="5" eb="6">
      <t>メイ</t>
    </rPh>
    <phoneticPr fontId="2"/>
  </si>
  <si>
    <t>卒業時担任名もできる限りご記入ください</t>
    <rPh sb="0" eb="2">
      <t>ソツギョウ</t>
    </rPh>
    <rPh sb="2" eb="3">
      <t>ジ</t>
    </rPh>
    <rPh sb="3" eb="5">
      <t>タンニン</t>
    </rPh>
    <rPh sb="5" eb="6">
      <t>メイ</t>
    </rPh>
    <rPh sb="10" eb="11">
      <t>カギ</t>
    </rPh>
    <rPh sb="13" eb="15">
      <t>キニュウ</t>
    </rPh>
    <phoneticPr fontId="2"/>
  </si>
  <si>
    <t>400円</t>
    <rPh sb="3" eb="4">
      <t>エン</t>
    </rPh>
    <phoneticPr fontId="2"/>
  </si>
  <si>
    <t>各300円</t>
    <rPh sb="0" eb="1">
      <t>カク</t>
    </rPh>
    <rPh sb="4" eb="5">
      <t>エン</t>
    </rPh>
    <phoneticPr fontId="2"/>
  </si>
  <si>
    <t>500円</t>
    <rPh sb="3" eb="4">
      <t>エン</t>
    </rPh>
    <phoneticPr fontId="2"/>
  </si>
  <si>
    <t>〒153-8508</t>
  </si>
  <si>
    <t>東京都目黒区駒場1-35-32</t>
    <rPh sb="0" eb="3">
      <t>トウキョウト</t>
    </rPh>
    <rPh sb="3" eb="6">
      <t>メグロク</t>
    </rPh>
    <rPh sb="6" eb="8">
      <t>コマバ</t>
    </rPh>
    <phoneticPr fontId="2"/>
  </si>
  <si>
    <t>日本工業大学駒場高等学校　証明書係</t>
    <rPh sb="0" eb="12">
      <t>ニホンコウギョウダイガクコマバコウトウガッコウ</t>
    </rPh>
    <rPh sb="13" eb="16">
      <t>ショウメイショ</t>
    </rPh>
    <rPh sb="16" eb="17">
      <t>カカリ</t>
    </rPh>
    <phoneticPr fontId="2"/>
  </si>
  <si>
    <t>Mail：</t>
    <phoneticPr fontId="2"/>
  </si>
  <si>
    <t>←通常は「普通便」を　お急ぎの場合は「速達」を入力してください</t>
    <rPh sb="1" eb="3">
      <t>ツウジョウ</t>
    </rPh>
    <rPh sb="5" eb="7">
      <t>フツウ</t>
    </rPh>
    <rPh sb="7" eb="8">
      <t>ビン</t>
    </rPh>
    <rPh sb="12" eb="13">
      <t>イソ</t>
    </rPh>
    <rPh sb="15" eb="17">
      <t>バアイ</t>
    </rPh>
    <rPh sb="19" eb="21">
      <t>ソクタツ</t>
    </rPh>
    <rPh sb="23" eb="25">
      <t>ニュウリョク</t>
    </rPh>
    <phoneticPr fontId="2"/>
  </si>
  <si>
    <t>３営業日
+
郵送日</t>
    <rPh sb="1" eb="4">
      <t>エイギョウビ</t>
    </rPh>
    <rPh sb="7" eb="9">
      <t>ユウソウ</t>
    </rPh>
    <rPh sb="9" eb="10">
      <t>ビ</t>
    </rPh>
    <phoneticPr fontId="2"/>
  </si>
  <si>
    <t>７営業日
＋
郵送日</t>
    <rPh sb="1" eb="4">
      <t>エイギョウビ</t>
    </rPh>
    <rPh sb="7" eb="9">
      <t>ユウソウ</t>
    </rPh>
    <rPh sb="9" eb="10">
      <t>ビ</t>
    </rPh>
    <phoneticPr fontId="2"/>
  </si>
  <si>
    <t>ガス溶接修了証再交付</t>
    <rPh sb="2" eb="4">
      <t>ヨウセツ</t>
    </rPh>
    <rPh sb="4" eb="6">
      <t>シュウリョウ</t>
    </rPh>
    <rPh sb="6" eb="7">
      <t>ショウ</t>
    </rPh>
    <rPh sb="7" eb="10">
      <t>サイコウフ</t>
    </rPh>
    <phoneticPr fontId="2"/>
  </si>
  <si>
    <t>※英文証明書を希望する方のみ、パスポート表記でご記入ください</t>
    <rPh sb="1" eb="6">
      <t>エイブンショウメイショ</t>
    </rPh>
    <rPh sb="7" eb="9">
      <t>キボウ</t>
    </rPh>
    <rPh sb="11" eb="12">
      <t>カタ</t>
    </rPh>
    <rPh sb="20" eb="22">
      <t>ヒョウキ</t>
    </rPh>
    <rPh sb="24" eb="26">
      <t>キニュウ</t>
    </rPh>
    <phoneticPr fontId="2"/>
  </si>
  <si>
    <t>ＦＡＸ：</t>
    <phoneticPr fontId="2"/>
  </si>
  <si>
    <t>03-3467-2238（教務課・証明書係）</t>
    <rPh sb="13" eb="16">
      <t>キョウムカ</t>
    </rPh>
    <rPh sb="17" eb="20">
      <t>ショウメイショ</t>
    </rPh>
    <rPh sb="20" eb="21">
      <t>カカリ</t>
    </rPh>
    <phoneticPr fontId="2"/>
  </si>
  <si>
    <t>入力確認</t>
    <rPh sb="0" eb="2">
      <t>ニュウリョク</t>
    </rPh>
    <rPh sb="2" eb="4">
      <t>カクニン</t>
    </rPh>
    <phoneticPr fontId="2"/>
  </si>
  <si>
    <t>A3調査書</t>
    <rPh sb="2" eb="5">
      <t>チョウサショ</t>
    </rPh>
    <phoneticPr fontId="2"/>
  </si>
  <si>
    <t>３～5通</t>
    <rPh sb="3" eb="4">
      <t>ツウ</t>
    </rPh>
    <phoneticPr fontId="23"/>
  </si>
  <si>
    <t>卒業証明書等(A4)</t>
    <rPh sb="0" eb="2">
      <t>ソツギョウ</t>
    </rPh>
    <rPh sb="2" eb="5">
      <t>ショウメイショ</t>
    </rPh>
    <rPh sb="5" eb="6">
      <t>トウ</t>
    </rPh>
    <phoneticPr fontId="23"/>
  </si>
  <si>
    <t>調査書(A3)</t>
    <rPh sb="0" eb="3">
      <t>チョウサショ</t>
    </rPh>
    <phoneticPr fontId="23"/>
  </si>
  <si>
    <t>６～９通</t>
    <rPh sb="3" eb="4">
      <t>ツウ</t>
    </rPh>
    <phoneticPr fontId="23"/>
  </si>
  <si>
    <t>※一度に申し込める枚数上限　１５通　でお願いします。</t>
    <rPh sb="1" eb="3">
      <t>イチド</t>
    </rPh>
    <rPh sb="4" eb="5">
      <t>モウ</t>
    </rPh>
    <rPh sb="6" eb="7">
      <t>コ</t>
    </rPh>
    <rPh sb="9" eb="11">
      <t>マイスウ</t>
    </rPh>
    <rPh sb="11" eb="13">
      <t>ジョウゲン</t>
    </rPh>
    <rPh sb="16" eb="17">
      <t>ツウ</t>
    </rPh>
    <rPh sb="20" eb="21">
      <t>ネガ</t>
    </rPh>
    <phoneticPr fontId="2"/>
  </si>
  <si>
    <t>提出先　企業名・学校名（学部・学科名）　※調査書をご要望の場合のみ記入</t>
    <rPh sb="0" eb="2">
      <t>テイシュツ</t>
    </rPh>
    <rPh sb="2" eb="3">
      <t>サキ</t>
    </rPh>
    <rPh sb="4" eb="6">
      <t>キギョウ</t>
    </rPh>
    <rPh sb="6" eb="7">
      <t>メイ</t>
    </rPh>
    <rPh sb="8" eb="10">
      <t>ガッコウ</t>
    </rPh>
    <rPh sb="10" eb="11">
      <t>メイ</t>
    </rPh>
    <rPh sb="12" eb="14">
      <t>ガクブ</t>
    </rPh>
    <rPh sb="15" eb="17">
      <t>ガッカ</t>
    </rPh>
    <rPh sb="17" eb="18">
      <t>メイ</t>
    </rPh>
    <rPh sb="21" eb="23">
      <t>チョウサ</t>
    </rPh>
    <rPh sb="23" eb="24">
      <t>ショ</t>
    </rPh>
    <rPh sb="26" eb="28">
      <t>ヨウボウ</t>
    </rPh>
    <rPh sb="29" eb="31">
      <t>バアイ</t>
    </rPh>
    <rPh sb="33" eb="35">
      <t>キニュウ</t>
    </rPh>
    <phoneticPr fontId="2"/>
  </si>
  <si>
    <t>必要な証明書枚数が15を超えるときには事前にご連絡ください</t>
    <rPh sb="0" eb="2">
      <t>ヒツヨウ</t>
    </rPh>
    <rPh sb="3" eb="5">
      <t>ショウメイ</t>
    </rPh>
    <rPh sb="5" eb="6">
      <t>ショ</t>
    </rPh>
    <rPh sb="6" eb="8">
      <t>マイスウ</t>
    </rPh>
    <rPh sb="12" eb="13">
      <t>コ</t>
    </rPh>
    <rPh sb="19" eb="21">
      <t>ジゼン</t>
    </rPh>
    <rPh sb="23" eb="25">
      <t>レンラク</t>
    </rPh>
    <phoneticPr fontId="2"/>
  </si>
  <si>
    <t>使用目的のご記入がありません</t>
    <rPh sb="0" eb="2">
      <t>シヨウ</t>
    </rPh>
    <rPh sb="2" eb="4">
      <t>モクテキ</t>
    </rPh>
    <rPh sb="6" eb="8">
      <t>キニュウ</t>
    </rPh>
    <phoneticPr fontId="2"/>
  </si>
  <si>
    <t>提出先のご記入がありません</t>
    <rPh sb="0" eb="2">
      <t>テイシュツ</t>
    </rPh>
    <rPh sb="2" eb="3">
      <t>サキ</t>
    </rPh>
    <rPh sb="5" eb="7">
      <t>キニュウ</t>
    </rPh>
    <phoneticPr fontId="2"/>
  </si>
  <si>
    <t>中封筒</t>
    <rPh sb="0" eb="1">
      <t>ナカ</t>
    </rPh>
    <rPh sb="1" eb="3">
      <t>フウトウ</t>
    </rPh>
    <phoneticPr fontId="2"/>
  </si>
  <si>
    <t>送付書</t>
    <rPh sb="0" eb="2">
      <t>ソウフ</t>
    </rPh>
    <rPh sb="2" eb="3">
      <t>ショ</t>
    </rPh>
    <phoneticPr fontId="2"/>
  </si>
  <si>
    <t>伝票</t>
    <rPh sb="0" eb="2">
      <t>デンピョウ</t>
    </rPh>
    <phoneticPr fontId="2"/>
  </si>
  <si>
    <t>封筒閾値</t>
    <rPh sb="0" eb="2">
      <t>フウトウ</t>
    </rPh>
    <rPh sb="2" eb="4">
      <t>シキイチ</t>
    </rPh>
    <phoneticPr fontId="2"/>
  </si>
  <si>
    <t>封筒定型</t>
    <rPh sb="0" eb="2">
      <t>フウトウ</t>
    </rPh>
    <rPh sb="2" eb="4">
      <t>テイケイ</t>
    </rPh>
    <phoneticPr fontId="2"/>
  </si>
  <si>
    <t>封筒定型外</t>
    <rPh sb="0" eb="2">
      <t>フウトウ</t>
    </rPh>
    <rPh sb="2" eb="4">
      <t>テイケイ</t>
    </rPh>
    <rPh sb="4" eb="5">
      <t>ガイ</t>
    </rPh>
    <phoneticPr fontId="2"/>
  </si>
  <si>
    <t>送料リスト</t>
    <rPh sb="0" eb="2">
      <t>ソウリョウ</t>
    </rPh>
    <phoneticPr fontId="2"/>
  </si>
  <si>
    <t>合計</t>
    <rPh sb="0" eb="2">
      <t>ゴウケイ</t>
    </rPh>
    <phoneticPr fontId="2"/>
  </si>
  <si>
    <t>総合計</t>
    <rPh sb="0" eb="1">
      <t>ソウ</t>
    </rPh>
    <rPh sb="1" eb="3">
      <t>ゴウケイ</t>
    </rPh>
    <phoneticPr fontId="2"/>
  </si>
  <si>
    <t>（A4_1枚）</t>
    <rPh sb="5" eb="6">
      <t>マイ</t>
    </rPh>
    <phoneticPr fontId="2"/>
  </si>
  <si>
    <t>（A3_2枚）</t>
    <rPh sb="5" eb="6">
      <t>マイ</t>
    </rPh>
    <phoneticPr fontId="2"/>
  </si>
  <si>
    <r>
      <t xml:space="preserve">本人確認のため、運転免許証・健康保険証など、
</t>
    </r>
    <r>
      <rPr>
        <b/>
        <sz val="14"/>
        <color indexed="10"/>
        <rFont val="ＭＳ Ｐゴシック"/>
        <family val="3"/>
        <charset val="128"/>
      </rPr>
      <t>身分証明書のコピーとともに</t>
    </r>
    <r>
      <rPr>
        <sz val="10"/>
        <rFont val="ＭＳ Ｐ明朝"/>
        <family val="1"/>
        <charset val="128"/>
      </rPr>
      <t xml:space="preserve">
日本工業大学駒場高等学校証明書係までお送りください</t>
    </r>
    <rPh sb="0" eb="2">
      <t>ホンニン</t>
    </rPh>
    <rPh sb="2" eb="4">
      <t>カクニン</t>
    </rPh>
    <rPh sb="8" eb="10">
      <t>ウンテン</t>
    </rPh>
    <rPh sb="10" eb="13">
      <t>メンキョショウ</t>
    </rPh>
    <rPh sb="14" eb="16">
      <t>ケンコウ</t>
    </rPh>
    <rPh sb="16" eb="19">
      <t>ホケンショウ</t>
    </rPh>
    <rPh sb="23" eb="25">
      <t>ミブン</t>
    </rPh>
    <rPh sb="25" eb="27">
      <t>ショウメイ</t>
    </rPh>
    <rPh sb="27" eb="28">
      <t>ショ</t>
    </rPh>
    <rPh sb="37" eb="39">
      <t>ニホン</t>
    </rPh>
    <rPh sb="39" eb="41">
      <t>コウギョウ</t>
    </rPh>
    <rPh sb="41" eb="43">
      <t>ダイガク</t>
    </rPh>
    <rPh sb="43" eb="45">
      <t>コマバ</t>
    </rPh>
    <rPh sb="45" eb="47">
      <t>コウトウ</t>
    </rPh>
    <rPh sb="47" eb="49">
      <t>ガッコウ</t>
    </rPh>
    <rPh sb="49" eb="52">
      <t>ショウメイショ</t>
    </rPh>
    <rPh sb="52" eb="53">
      <t>カカリ</t>
    </rPh>
    <rPh sb="56" eb="57">
      <t>オク</t>
    </rPh>
    <phoneticPr fontId="2"/>
  </si>
  <si>
    <r>
      <t>卒業年</t>
    </r>
    <r>
      <rPr>
        <sz val="9"/>
        <color indexed="9"/>
        <rFont val="ＭＳ Ｐゴシック"/>
        <family val="3"/>
        <charset val="128"/>
      </rPr>
      <t>(西暦)</t>
    </r>
    <rPh sb="0" eb="2">
      <t>ソツギョウ</t>
    </rPh>
    <rPh sb="2" eb="3">
      <t>ネン</t>
    </rPh>
    <rPh sb="4" eb="6">
      <t>セイレキ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</si>
  <si>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</si>
  <si>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r>
      <t xml:space="preserve">二級建築士・木造建築士試験
指定科目修得単位証明書・卒業証明書
</t>
    </r>
    <r>
      <rPr>
        <sz val="8"/>
        <rFont val="ＭＳ Ｐゴシック"/>
        <family val="3"/>
        <charset val="128"/>
      </rPr>
      <t>（※2009年度以降入学者のみ）</t>
    </r>
    <rPh sb="0" eb="2">
      <t>ニキュウ</t>
    </rPh>
    <rPh sb="2" eb="5">
      <t>ケンチクシ</t>
    </rPh>
    <rPh sb="6" eb="8">
      <t>モクゾウ</t>
    </rPh>
    <rPh sb="8" eb="10">
      <t>ケンチク</t>
    </rPh>
    <rPh sb="10" eb="11">
      <t>シ</t>
    </rPh>
    <rPh sb="11" eb="13">
      <t>シケン</t>
    </rPh>
    <rPh sb="14" eb="16">
      <t>シテイ</t>
    </rPh>
    <rPh sb="16" eb="18">
      <t>カモク</t>
    </rPh>
    <rPh sb="18" eb="20">
      <t>シュウトク</t>
    </rPh>
    <rPh sb="20" eb="22">
      <t>タンイ</t>
    </rPh>
    <rPh sb="22" eb="25">
      <t>ショウメイショ</t>
    </rPh>
    <rPh sb="26" eb="28">
      <t>ソツギョウ</t>
    </rPh>
    <rPh sb="28" eb="31">
      <t>ショウメイショ</t>
    </rPh>
    <phoneticPr fontId="2"/>
  </si>
  <si>
    <t>23.10改訂</t>
    <rPh sb="5" eb="7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</si>
</sst>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#,##0_ &quot;円&quot;"/>
    <numFmt numFmtId="177" formatCode="0_ &quot;枚&quot;"/>
    <numFmt numFmtId="178" formatCode="#,##0&quot;円&quot;"/>
    <numFmt numFmtId="179" formatCode="0_ "/>
    <numFmt numFmtId="180" formatCode="0.0_ &quot;g&quot;"/>
    <numFmt numFmtId="181" formatCode="0.0_ &quot;g以内&quot;"/>
    <numFmt numFmtId="182" formatCode="0_ &quot;g以内&quot;"/>
    <numFmt numFmtId="183" formatCode="0.0_ &quot;g超&quot;"/>
  </numFmts>
  <fonts count="3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color rgb="FFFF0000"/>
      <name val="HGP創英角ﾎﾟｯﾌﾟ体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7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mediumDashed">
        <color indexed="10"/>
      </bottom>
      <diagonal/>
    </border>
    <border>
      <left/>
      <right/>
      <top style="thick">
        <color indexed="10"/>
      </top>
      <bottom style="mediumDashed">
        <color indexed="10"/>
      </bottom>
      <diagonal/>
    </border>
    <border>
      <left/>
      <right style="thick">
        <color indexed="10"/>
      </right>
      <top style="thick">
        <color indexed="10"/>
      </top>
      <bottom style="mediumDashed">
        <color indexed="10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10"/>
      </left>
      <right/>
      <top style="mediumDashed">
        <color indexed="10"/>
      </top>
      <bottom style="mediumDashed">
        <color indexed="10"/>
      </bottom>
      <diagonal/>
    </border>
    <border>
      <left/>
      <right/>
      <top style="mediumDashed">
        <color indexed="10"/>
      </top>
      <bottom style="mediumDashed">
        <color indexed="10"/>
      </bottom>
      <diagonal/>
    </border>
    <border>
      <left/>
      <right style="mediumDashed">
        <color indexed="10"/>
      </right>
      <top style="mediumDashed">
        <color indexed="10"/>
      </top>
      <bottom style="mediumDashed">
        <color indexed="10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Dashed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1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0"/>
      </left>
      <right/>
      <top style="mediumDashed">
        <color indexed="10"/>
      </top>
      <bottom/>
      <diagonal/>
    </border>
    <border>
      <left/>
      <right style="thick">
        <color indexed="10"/>
      </right>
      <top style="mediumDashed">
        <color indexed="1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Dashed">
        <color rgb="FFFF0000"/>
      </bottom>
      <diagonal/>
    </border>
    <border>
      <left/>
      <right/>
      <top style="medium">
        <color rgb="FFFF0000"/>
      </top>
      <bottom style="mediumDashed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2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178" fontId="10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67" xfId="0" applyBorder="1" applyProtection="1">
      <alignment vertical="center"/>
      <protection hidden="1"/>
    </xf>
    <xf numFmtId="0" fontId="0" fillId="0" borderId="68" xfId="0" applyBorder="1" applyProtection="1">
      <alignment vertical="center"/>
      <protection hidden="1"/>
    </xf>
    <xf numFmtId="0" fontId="0" fillId="0" borderId="66" xfId="0" applyBorder="1" applyAlignment="1" applyProtection="1">
      <alignment horizontal="left" vertical="center" inden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4" fillId="0" borderId="0" xfId="0" applyFont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2" fillId="0" borderId="73" xfId="0" applyFont="1" applyBorder="1" applyAlignment="1">
      <alignment horizontal="left" vertical="center"/>
    </xf>
    <xf numFmtId="0" fontId="22" fillId="0" borderId="74" xfId="0" applyFont="1" applyBorder="1">
      <alignment vertical="center"/>
    </xf>
    <xf numFmtId="0" fontId="22" fillId="0" borderId="75" xfId="0" applyFont="1" applyBorder="1">
      <alignment vertical="center"/>
    </xf>
    <xf numFmtId="0" fontId="22" fillId="0" borderId="62" xfId="0" applyFont="1" applyBorder="1">
      <alignment vertical="center"/>
    </xf>
    <xf numFmtId="0" fontId="22" fillId="0" borderId="62" xfId="0" applyFont="1" applyBorder="1" applyAlignment="1">
      <alignment horizontal="left" vertical="center"/>
    </xf>
    <xf numFmtId="0" fontId="22" fillId="0" borderId="76" xfId="0" applyFont="1" applyBorder="1">
      <alignment vertical="center"/>
    </xf>
    <xf numFmtId="0" fontId="22" fillId="0" borderId="37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78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0" fillId="0" borderId="0" xfId="0" applyFont="1">
      <alignment vertical="center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Protection="1">
      <alignment vertical="center"/>
      <protection hidden="1"/>
    </xf>
    <xf numFmtId="5" fontId="21" fillId="0" borderId="0" xfId="0" applyNumberFormat="1" applyFont="1" applyProtection="1">
      <alignment vertical="center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35" fillId="0" borderId="0" xfId="0" applyFont="1" applyProtection="1">
      <alignment vertical="center"/>
      <protection hidden="1"/>
    </xf>
    <xf numFmtId="183" fontId="21" fillId="0" borderId="0" xfId="0" applyNumberFormat="1" applyFo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80" fontId="21" fillId="0" borderId="0" xfId="0" applyNumberFormat="1" applyFont="1" applyAlignment="1" applyProtection="1">
      <alignment horizontal="center" vertical="center"/>
      <protection hidden="1"/>
    </xf>
    <xf numFmtId="181" fontId="4" fillId="0" borderId="0" xfId="0" applyNumberFormat="1" applyFont="1" applyAlignment="1" applyProtection="1">
      <alignment horizontal="center" vertical="center"/>
      <protection hidden="1"/>
    </xf>
    <xf numFmtId="182" fontId="18" fillId="0" borderId="0" xfId="0" applyNumberFormat="1" applyFont="1" applyAlignment="1" applyProtection="1">
      <alignment horizontal="center" vertical="center"/>
      <protection hidden="1"/>
    </xf>
    <xf numFmtId="5" fontId="0" fillId="0" borderId="0" xfId="0" applyNumberForma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79" fontId="15" fillId="0" borderId="28" xfId="0" applyNumberFormat="1" applyFont="1" applyBorder="1" applyAlignment="1" applyProtection="1">
      <alignment horizontal="center" vertical="center"/>
      <protection locked="0" hidden="1"/>
    </xf>
    <xf numFmtId="179" fontId="15" fillId="0" borderId="2" xfId="0" applyNumberFormat="1" applyFont="1" applyBorder="1" applyAlignment="1" applyProtection="1">
      <alignment horizontal="center" vertical="center"/>
      <protection locked="0" hidden="1"/>
    </xf>
    <xf numFmtId="179" fontId="15" fillId="0" borderId="3" xfId="0" applyNumberFormat="1" applyFont="1" applyBorder="1" applyAlignment="1" applyProtection="1">
      <alignment horizontal="center" vertical="center"/>
      <protection locked="0" hidden="1"/>
    </xf>
    <xf numFmtId="179" fontId="15" fillId="0" borderId="24" xfId="0" applyNumberFormat="1" applyFont="1" applyBorder="1" applyAlignment="1" applyProtection="1">
      <alignment horizontal="center" vertical="center"/>
      <protection locked="0" hidden="1"/>
    </xf>
    <xf numFmtId="179" fontId="15" fillId="0" borderId="25" xfId="0" applyNumberFormat="1" applyFont="1" applyBorder="1" applyAlignment="1" applyProtection="1">
      <alignment horizontal="center" vertical="center"/>
      <protection locked="0" hidden="1"/>
    </xf>
    <xf numFmtId="179" fontId="15" fillId="0" borderId="26" xfId="0" applyNumberFormat="1" applyFont="1" applyBorder="1" applyAlignment="1" applyProtection="1">
      <alignment horizontal="center" vertical="center"/>
      <protection locked="0" hidden="1"/>
    </xf>
    <xf numFmtId="178" fontId="9" fillId="0" borderId="27" xfId="0" applyNumberFormat="1" applyFont="1" applyBorder="1" applyAlignment="1" applyProtection="1">
      <alignment horizontal="center" vertical="center"/>
      <protection hidden="1"/>
    </xf>
    <xf numFmtId="178" fontId="9" fillId="0" borderId="15" xfId="0" applyNumberFormat="1" applyFont="1" applyBorder="1" applyAlignment="1" applyProtection="1">
      <alignment horizontal="center" vertical="center"/>
      <protection hidden="1"/>
    </xf>
    <xf numFmtId="178" fontId="9" fillId="0" borderId="17" xfId="0" applyNumberFormat="1" applyFont="1" applyBorder="1" applyAlignment="1" applyProtection="1">
      <alignment horizontal="center" vertical="center"/>
      <protection hidden="1"/>
    </xf>
    <xf numFmtId="178" fontId="9" fillId="0" borderId="89" xfId="0" applyNumberFormat="1" applyFont="1" applyBorder="1" applyAlignment="1" applyProtection="1">
      <alignment horizontal="center" vertical="center"/>
      <protection hidden="1"/>
    </xf>
    <xf numFmtId="178" fontId="9" fillId="0" borderId="1" xfId="0" applyNumberFormat="1" applyFont="1" applyBorder="1" applyAlignment="1" applyProtection="1">
      <alignment horizontal="center" vertical="center"/>
      <protection hidden="1"/>
    </xf>
    <xf numFmtId="178" fontId="9" fillId="0" borderId="36" xfId="0" applyNumberFormat="1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 wrapText="1"/>
      <protection locked="0" hidden="1"/>
    </xf>
    <xf numFmtId="0" fontId="5" fillId="0" borderId="85" xfId="0" applyFont="1" applyBorder="1" applyAlignment="1" applyProtection="1">
      <alignment horizontal="center" vertical="center" wrapText="1"/>
      <protection locked="0" hidden="1"/>
    </xf>
    <xf numFmtId="0" fontId="5" fillId="0" borderId="86" xfId="0" applyFont="1" applyBorder="1" applyAlignment="1" applyProtection="1">
      <alignment horizontal="center" vertical="center" wrapText="1"/>
      <protection locked="0" hidden="1"/>
    </xf>
    <xf numFmtId="0" fontId="5" fillId="0" borderId="84" xfId="0" applyFont="1" applyBorder="1" applyAlignment="1" applyProtection="1">
      <alignment horizontal="center" vertical="center"/>
      <protection locked="0" hidden="1"/>
    </xf>
    <xf numFmtId="0" fontId="5" fillId="0" borderId="85" xfId="0" applyFont="1" applyBorder="1" applyAlignment="1" applyProtection="1">
      <alignment horizontal="center" vertical="center"/>
      <protection locked="0" hidden="1"/>
    </xf>
    <xf numFmtId="0" fontId="5" fillId="0" borderId="86" xfId="0" applyFont="1" applyBorder="1" applyAlignment="1" applyProtection="1">
      <alignment horizontal="center" vertical="center"/>
      <protection locked="0"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9" fillId="0" borderId="15" xfId="0" applyFont="1" applyBorder="1" applyAlignment="1" applyProtection="1">
      <alignment horizontal="center" vertical="center"/>
      <protection hidden="1"/>
    </xf>
    <xf numFmtId="0" fontId="29" fillId="0" borderId="17" xfId="0" applyFont="1" applyBorder="1" applyAlignment="1" applyProtection="1">
      <alignment horizontal="center" vertical="center"/>
      <protection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left" vertical="center"/>
      <protection locked="0" hidden="1"/>
    </xf>
    <xf numFmtId="0" fontId="11" fillId="0" borderId="85" xfId="0" applyFont="1" applyBorder="1" applyAlignment="1" applyProtection="1">
      <alignment horizontal="left" vertical="center"/>
      <protection locked="0" hidden="1"/>
    </xf>
    <xf numFmtId="0" fontId="11" fillId="0" borderId="86" xfId="0" applyFont="1" applyBorder="1" applyAlignment="1" applyProtection="1">
      <alignment horizontal="left" vertical="center"/>
      <protection locked="0" hidden="1"/>
    </xf>
    <xf numFmtId="0" fontId="11" fillId="0" borderId="61" xfId="0" applyFont="1" applyBorder="1" applyAlignment="1" applyProtection="1">
      <alignment horizontal="center" vertical="center"/>
      <protection hidden="1"/>
    </xf>
    <xf numFmtId="0" fontId="11" fillId="0" borderId="87" xfId="0" applyFont="1" applyBorder="1" applyAlignment="1" applyProtection="1">
      <alignment horizontal="center" vertical="center"/>
      <protection hidden="1"/>
    </xf>
    <xf numFmtId="0" fontId="11" fillId="0" borderId="88" xfId="0" applyFont="1" applyBorder="1" applyAlignment="1" applyProtection="1">
      <alignment horizontal="center" vertical="center"/>
      <protection hidden="1"/>
    </xf>
    <xf numFmtId="0" fontId="36" fillId="3" borderId="0" xfId="0" applyFont="1" applyFill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 wrapText="1"/>
      <protection locked="0" hidden="1"/>
    </xf>
    <xf numFmtId="0" fontId="6" fillId="0" borderId="85" xfId="0" applyFont="1" applyBorder="1" applyAlignment="1" applyProtection="1">
      <alignment horizontal="center" vertical="center" wrapText="1"/>
      <protection locked="0" hidden="1"/>
    </xf>
    <xf numFmtId="0" fontId="6" fillId="0" borderId="86" xfId="0" applyFont="1" applyBorder="1" applyAlignment="1" applyProtection="1">
      <alignment horizontal="center" vertical="center" wrapText="1"/>
      <protection locked="0" hidden="1"/>
    </xf>
    <xf numFmtId="0" fontId="21" fillId="2" borderId="33" xfId="0" applyFont="1" applyFill="1" applyBorder="1" applyAlignment="1" applyProtection="1">
      <alignment horizontal="center" vertical="center"/>
      <protection hidden="1"/>
    </xf>
    <xf numFmtId="0" fontId="21" fillId="2" borderId="15" xfId="0" applyFont="1" applyFill="1" applyBorder="1" applyAlignment="1" applyProtection="1">
      <alignment horizontal="center" vertical="center"/>
      <protection hidden="1"/>
    </xf>
    <xf numFmtId="0" fontId="21" fillId="2" borderId="7" xfId="0" applyFont="1" applyFill="1" applyBorder="1" applyAlignment="1" applyProtection="1">
      <alignment horizontal="center" vertical="center"/>
      <protection hidden="1"/>
    </xf>
    <xf numFmtId="0" fontId="21" fillId="2" borderId="17" xfId="0" applyFont="1" applyFill="1" applyBorder="1" applyAlignment="1" applyProtection="1">
      <alignment horizontal="center" vertical="center"/>
      <protection hidden="1"/>
    </xf>
    <xf numFmtId="0" fontId="18" fillId="0" borderId="33" xfId="0" applyFont="1" applyBorder="1" applyAlignment="1" applyProtection="1">
      <alignment horizontal="center" vertical="center" wrapText="1"/>
      <protection hidden="1"/>
    </xf>
    <xf numFmtId="0" fontId="18" fillId="0" borderId="7" xfId="0" applyFont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179" fontId="15" fillId="0" borderId="16" xfId="0" applyNumberFormat="1" applyFont="1" applyBorder="1" applyAlignment="1" applyProtection="1">
      <alignment horizontal="center" vertical="center"/>
      <protection locked="0" hidden="1"/>
    </xf>
    <xf numFmtId="179" fontId="15" fillId="0" borderId="8" xfId="0" applyNumberFormat="1" applyFont="1" applyBorder="1" applyAlignment="1" applyProtection="1">
      <alignment horizontal="center" vertical="center"/>
      <protection locked="0" hidden="1"/>
    </xf>
    <xf numFmtId="179" fontId="15" fillId="0" borderId="9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left" vertical="center"/>
      <protection locked="0" hidden="1"/>
    </xf>
    <xf numFmtId="0" fontId="16" fillId="0" borderId="70" xfId="0" applyFont="1" applyBorder="1" applyAlignment="1" applyProtection="1">
      <alignment horizontal="left" vertical="center"/>
      <protection locked="0" hidden="1"/>
    </xf>
    <xf numFmtId="0" fontId="16" fillId="0" borderId="71" xfId="0" applyFont="1" applyBorder="1" applyAlignment="1" applyProtection="1">
      <alignment horizontal="left" vertical="center"/>
      <protection locked="0"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176" fontId="0" fillId="0" borderId="10" xfId="0" applyNumberFormat="1" applyBorder="1" applyAlignment="1" applyProtection="1">
      <alignment horizontal="center" vertical="center"/>
      <protection hidden="1"/>
    </xf>
    <xf numFmtId="176" fontId="0" fillId="0" borderId="11" xfId="0" applyNumberFormat="1" applyBorder="1" applyAlignment="1" applyProtection="1">
      <alignment horizontal="center" vertical="center"/>
      <protection hidden="1"/>
    </xf>
    <xf numFmtId="0" fontId="31" fillId="2" borderId="4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Alignment="1" applyProtection="1">
      <alignment horizontal="center" vertical="center"/>
      <protection hidden="1"/>
    </xf>
    <xf numFmtId="178" fontId="16" fillId="0" borderId="48" xfId="0" applyNumberFormat="1" applyFont="1" applyBorder="1" applyAlignment="1" applyProtection="1">
      <alignment horizontal="center" vertical="center"/>
      <protection hidden="1"/>
    </xf>
    <xf numFmtId="178" fontId="16" fillId="0" borderId="47" xfId="0" applyNumberFormat="1" applyFont="1" applyBorder="1" applyAlignment="1" applyProtection="1">
      <alignment horizontal="center" vertical="center"/>
      <protection hidden="1"/>
    </xf>
    <xf numFmtId="178" fontId="16" fillId="0" borderId="49" xfId="0" applyNumberFormat="1" applyFont="1" applyBorder="1" applyAlignment="1" applyProtection="1">
      <alignment horizontal="center" vertical="center"/>
      <protection hidden="1"/>
    </xf>
    <xf numFmtId="178" fontId="16" fillId="0" borderId="50" xfId="0" applyNumberFormat="1" applyFont="1" applyBorder="1" applyAlignment="1" applyProtection="1">
      <alignment horizontal="center" vertical="center"/>
      <protection hidden="1"/>
    </xf>
    <xf numFmtId="178" fontId="16" fillId="0" borderId="51" xfId="0" applyNumberFormat="1" applyFont="1" applyBorder="1" applyAlignment="1" applyProtection="1">
      <alignment horizontal="center" vertical="center"/>
      <protection hidden="1"/>
    </xf>
    <xf numFmtId="178" fontId="16" fillId="0" borderId="52" xfId="0" applyNumberFormat="1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right" vertical="center"/>
      <protection hidden="1"/>
    </xf>
    <xf numFmtId="0" fontId="5" fillId="0" borderId="44" xfId="0" applyFont="1" applyBorder="1" applyAlignment="1" applyProtection="1">
      <alignment horizontal="left" vertical="top" wrapText="1"/>
      <protection locked="0" hidden="1"/>
    </xf>
    <xf numFmtId="0" fontId="5" fillId="0" borderId="45" xfId="0" applyFont="1" applyBorder="1" applyAlignment="1" applyProtection="1">
      <alignment horizontal="left" vertical="top" wrapText="1"/>
      <protection locked="0" hidden="1"/>
    </xf>
    <xf numFmtId="0" fontId="5" fillId="0" borderId="46" xfId="0" applyFont="1" applyBorder="1" applyAlignment="1" applyProtection="1">
      <alignment horizontal="left" vertical="top" wrapText="1"/>
      <protection locked="0" hidden="1"/>
    </xf>
    <xf numFmtId="0" fontId="0" fillId="0" borderId="10" xfId="0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177" fontId="9" fillId="0" borderId="38" xfId="0" applyNumberFormat="1" applyFont="1" applyBorder="1" applyAlignment="1" applyProtection="1">
      <alignment horizontal="center" vertical="center"/>
      <protection hidden="1"/>
    </xf>
    <xf numFmtId="177" fontId="9" fillId="0" borderId="39" xfId="0" applyNumberFormat="1" applyFont="1" applyBorder="1" applyAlignment="1" applyProtection="1">
      <alignment horizontal="center" vertical="center"/>
      <protection hidden="1"/>
    </xf>
    <xf numFmtId="177" fontId="9" fillId="0" borderId="40" xfId="0" applyNumberFormat="1" applyFont="1" applyBorder="1" applyAlignment="1" applyProtection="1">
      <alignment horizontal="center" vertical="center"/>
      <protection hidden="1"/>
    </xf>
    <xf numFmtId="178" fontId="9" fillId="0" borderId="18" xfId="0" applyNumberFormat="1" applyFont="1" applyBorder="1" applyAlignment="1" applyProtection="1">
      <alignment horizontal="center" vertical="center"/>
      <protection hidden="1"/>
    </xf>
    <xf numFmtId="178" fontId="9" fillId="0" borderId="19" xfId="0" applyNumberFormat="1" applyFont="1" applyBorder="1" applyAlignment="1" applyProtection="1">
      <alignment horizontal="center" vertical="center"/>
      <protection hidden="1"/>
    </xf>
    <xf numFmtId="178" fontId="9" fillId="0" borderId="20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83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179" fontId="15" fillId="0" borderId="35" xfId="0" applyNumberFormat="1" applyFont="1" applyBorder="1" applyAlignment="1" applyProtection="1">
      <alignment horizontal="center" vertical="center"/>
      <protection locked="0" hidden="1"/>
    </xf>
    <xf numFmtId="179" fontId="15" fillId="0" borderId="0" xfId="0" applyNumberFormat="1" applyFont="1" applyAlignment="1" applyProtection="1">
      <alignment horizontal="center" vertical="center"/>
      <protection locked="0" hidden="1"/>
    </xf>
    <xf numFmtId="179" fontId="15" fillId="0" borderId="32" xfId="0" applyNumberFormat="1" applyFont="1" applyBorder="1" applyAlignment="1" applyProtection="1">
      <alignment horizontal="center" vertical="center"/>
      <protection locked="0" hidden="1"/>
    </xf>
    <xf numFmtId="178" fontId="9" fillId="0" borderId="35" xfId="0" applyNumberFormat="1" applyFont="1" applyBorder="1" applyAlignment="1" applyProtection="1">
      <alignment horizontal="center" vertical="center"/>
      <protection hidden="1"/>
    </xf>
    <xf numFmtId="178" fontId="9" fillId="0" borderId="0" xfId="0" applyNumberFormat="1" applyFont="1" applyAlignment="1" applyProtection="1">
      <alignment horizontal="center" vertical="center"/>
      <protection hidden="1"/>
    </xf>
    <xf numFmtId="178" fontId="9" fillId="0" borderId="5" xfId="0" applyNumberFormat="1" applyFont="1" applyBorder="1" applyAlignment="1" applyProtection="1">
      <alignment horizontal="center" vertical="center"/>
      <protection hidden="1"/>
    </xf>
    <xf numFmtId="0" fontId="18" fillId="0" borderId="55" xfId="0" applyFont="1" applyBorder="1" applyAlignment="1" applyProtection="1">
      <alignment horizontal="center" vertical="center" wrapText="1"/>
      <protection hidden="1"/>
    </xf>
    <xf numFmtId="0" fontId="18" fillId="0" borderId="56" xfId="0" applyFont="1" applyBorder="1" applyAlignment="1" applyProtection="1">
      <alignment horizontal="center" vertical="center" wrapText="1"/>
      <protection hidden="1"/>
    </xf>
    <xf numFmtId="0" fontId="18" fillId="0" borderId="57" xfId="0" applyFont="1" applyBorder="1" applyAlignment="1" applyProtection="1">
      <alignment horizontal="center" vertical="center" wrapText="1"/>
      <protection hidden="1"/>
    </xf>
    <xf numFmtId="178" fontId="9" fillId="0" borderId="6" xfId="0" applyNumberFormat="1" applyFont="1" applyBorder="1" applyAlignment="1" applyProtection="1">
      <alignment horizontal="center" vertical="center"/>
      <protection hidden="1"/>
    </xf>
    <xf numFmtId="178" fontId="9" fillId="0" borderId="7" xfId="0" applyNumberFormat="1" applyFont="1" applyBorder="1" applyAlignment="1" applyProtection="1">
      <alignment horizontal="center" vertical="center"/>
      <protection hidden="1"/>
    </xf>
    <xf numFmtId="178" fontId="9" fillId="0" borderId="37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37" xfId="0" applyFont="1" applyFill="1" applyBorder="1" applyAlignment="1" applyProtection="1">
      <alignment horizontal="center" vertical="center" wrapText="1"/>
      <protection hidden="1"/>
    </xf>
    <xf numFmtId="0" fontId="8" fillId="2" borderId="3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left" vertical="center"/>
      <protection locked="0" hidden="1"/>
    </xf>
    <xf numFmtId="0" fontId="15" fillId="0" borderId="8" xfId="0" applyFont="1" applyBorder="1" applyAlignment="1" applyProtection="1">
      <alignment horizontal="left" vertical="center"/>
      <protection locked="0" hidden="1"/>
    </xf>
    <xf numFmtId="0" fontId="15" fillId="0" borderId="9" xfId="0" applyFont="1" applyBorder="1" applyAlignment="1" applyProtection="1">
      <alignment horizontal="left" vertical="center"/>
      <protection locked="0" hidden="1"/>
    </xf>
    <xf numFmtId="0" fontId="15" fillId="0" borderId="2" xfId="0" applyFont="1" applyBorder="1" applyAlignment="1" applyProtection="1">
      <alignment horizontal="center" vertical="center"/>
      <protection locked="0" hidden="1"/>
    </xf>
    <xf numFmtId="0" fontId="8" fillId="2" borderId="33" xfId="0" applyFont="1" applyFill="1" applyBorder="1" applyAlignment="1" applyProtection="1">
      <alignment horizontal="center" vertical="center"/>
      <protection hidden="1"/>
    </xf>
    <xf numFmtId="0" fontId="8" fillId="2" borderId="34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left" vertical="center" indent="1"/>
      <protection locked="0" hidden="1"/>
    </xf>
    <xf numFmtId="0" fontId="0" fillId="0" borderId="2" xfId="0" applyBorder="1" applyAlignment="1" applyProtection="1">
      <alignment horizontal="left" vertical="center" indent="1"/>
      <protection locked="0" hidden="1"/>
    </xf>
    <xf numFmtId="0" fontId="0" fillId="0" borderId="3" xfId="0" applyBorder="1" applyAlignment="1" applyProtection="1">
      <alignment horizontal="left" vertical="center" indent="1"/>
      <protection locked="0" hidden="1"/>
    </xf>
    <xf numFmtId="0" fontId="8" fillId="2" borderId="14" xfId="0" applyFont="1" applyFill="1" applyBorder="1" applyAlignment="1" applyProtection="1">
      <alignment horizontal="center" vertical="center" shrinkToFit="1"/>
      <protection hidden="1"/>
    </xf>
    <xf numFmtId="0" fontId="8" fillId="2" borderId="15" xfId="0" applyFont="1" applyFill="1" applyBorder="1" applyAlignment="1" applyProtection="1">
      <alignment horizontal="center" vertical="center" shrinkToFit="1"/>
      <protection hidden="1"/>
    </xf>
    <xf numFmtId="0" fontId="15" fillId="0" borderId="28" xfId="0" applyFont="1" applyBorder="1" applyAlignment="1" applyProtection="1">
      <alignment horizontal="center" vertical="center"/>
      <protection locked="0" hidden="1"/>
    </xf>
    <xf numFmtId="0" fontId="15" fillId="0" borderId="3" xfId="0" applyFont="1" applyBorder="1" applyAlignment="1" applyProtection="1">
      <alignment horizontal="center" vertical="center"/>
      <protection locked="0"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locked="0" hidden="1"/>
    </xf>
    <xf numFmtId="0" fontId="15" fillId="0" borderId="8" xfId="0" applyFont="1" applyBorder="1" applyAlignment="1" applyProtection="1">
      <alignment horizontal="center" vertical="center"/>
      <protection locked="0" hidden="1"/>
    </xf>
    <xf numFmtId="0" fontId="27" fillId="0" borderId="0" xfId="0" applyFont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Border="1" applyAlignment="1" applyProtection="1">
      <alignment horizontal="left" vertical="center" wrapText="1" indent="1"/>
      <protection locked="0" hidden="1"/>
    </xf>
    <xf numFmtId="0" fontId="16" fillId="0" borderId="0" xfId="0" applyFont="1" applyAlignment="1" applyProtection="1">
      <alignment horizontal="left" vertical="center" wrapText="1" indent="1"/>
      <protection locked="0" hidden="1"/>
    </xf>
    <xf numFmtId="0" fontId="16" fillId="0" borderId="32" xfId="0" applyFont="1" applyBorder="1" applyAlignment="1" applyProtection="1">
      <alignment horizontal="left" vertical="center" wrapText="1" indent="1"/>
      <protection locked="0"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0" fontId="16" fillId="0" borderId="29" xfId="0" applyFont="1" applyBorder="1" applyAlignment="1" applyProtection="1">
      <alignment horizontal="left" vertical="center" indent="1" shrinkToFit="1"/>
      <protection locked="0" hidden="1"/>
    </xf>
    <xf numFmtId="0" fontId="16" fillId="0" borderId="30" xfId="0" applyFont="1" applyBorder="1" applyAlignment="1" applyProtection="1">
      <alignment horizontal="left" vertical="center" indent="1" shrinkToFit="1"/>
      <protection locked="0" hidden="1"/>
    </xf>
    <xf numFmtId="0" fontId="16" fillId="0" borderId="31" xfId="0" applyFont="1" applyBorder="1" applyAlignment="1" applyProtection="1">
      <alignment horizontal="left" vertical="center" indent="1" shrinkToFit="1"/>
      <protection locked="0" hidden="1"/>
    </xf>
    <xf numFmtId="0" fontId="16" fillId="0" borderId="24" xfId="0" applyFont="1" applyBorder="1" applyAlignment="1" applyProtection="1">
      <alignment horizontal="left" vertical="center" indent="1" shrinkToFit="1"/>
      <protection locked="0" hidden="1"/>
    </xf>
    <xf numFmtId="0" fontId="16" fillId="0" borderId="25" xfId="0" applyFont="1" applyBorder="1" applyAlignment="1" applyProtection="1">
      <alignment horizontal="left" vertical="center" indent="1" shrinkToFit="1"/>
      <protection locked="0" hidden="1"/>
    </xf>
    <xf numFmtId="0" fontId="16" fillId="0" borderId="26" xfId="0" applyFont="1" applyBorder="1" applyAlignment="1" applyProtection="1">
      <alignment horizontal="left" vertical="center" indent="1" shrinkToFit="1"/>
      <protection locked="0" hidden="1"/>
    </xf>
    <xf numFmtId="0" fontId="16" fillId="0" borderId="64" xfId="0" applyFont="1" applyBorder="1" applyAlignment="1" applyProtection="1">
      <alignment horizontal="left" vertical="center" indent="1"/>
      <protection locked="0" hidden="1"/>
    </xf>
    <xf numFmtId="0" fontId="16" fillId="0" borderId="53" xfId="0" applyFont="1" applyBorder="1" applyAlignment="1" applyProtection="1">
      <alignment horizontal="left" vertical="center" indent="1"/>
      <protection locked="0" hidden="1"/>
    </xf>
    <xf numFmtId="0" fontId="16" fillId="0" borderId="65" xfId="0" applyFont="1" applyBorder="1" applyAlignment="1" applyProtection="1">
      <alignment horizontal="left" vertical="center" indent="1"/>
      <protection locked="0" hidden="1"/>
    </xf>
    <xf numFmtId="0" fontId="19" fillId="2" borderId="33" xfId="0" applyFont="1" applyFill="1" applyBorder="1" applyAlignment="1" applyProtection="1">
      <alignment horizontal="center" vertical="center" wrapText="1"/>
      <protection hidden="1"/>
    </xf>
    <xf numFmtId="0" fontId="19" fillId="2" borderId="7" xfId="0" applyFont="1" applyFill="1" applyBorder="1" applyAlignment="1" applyProtection="1">
      <alignment horizontal="center" vertical="center" wrapText="1"/>
      <protection hidden="1"/>
    </xf>
    <xf numFmtId="0" fontId="19" fillId="2" borderId="34" xfId="0" applyFont="1" applyFill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left" vertical="center" indent="1"/>
      <protection locked="0" hidden="1"/>
    </xf>
    <xf numFmtId="0" fontId="16" fillId="0" borderId="8" xfId="0" applyFont="1" applyBorder="1" applyAlignment="1" applyProtection="1">
      <alignment horizontal="left" vertical="center" indent="1"/>
      <protection locked="0" hidden="1"/>
    </xf>
    <xf numFmtId="0" fontId="16" fillId="0" borderId="9" xfId="0" applyFont="1" applyBorder="1" applyAlignment="1" applyProtection="1">
      <alignment horizontal="left" vertical="center" indent="1"/>
      <protection locked="0" hidden="1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54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</cellXfs>
  <cellStyles count="1">
    <cellStyle name="標準" xfId="0" builtinId="0"/>
  </cellStyles>
  <dxfs count="12"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13"/>
      </font>
      <fill>
        <patternFill>
          <bgColor indexed="8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3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CN60"/>
  <sheetViews>
    <sheetView showGridLines="0" tabSelected="1" zoomScale="85" zoomScaleNormal="85" zoomScaleSheetLayoutView="100" zoomScalePageLayoutView="115" workbookViewId="0">
      <selection activeCell="E11" sqref="E11:Y11"/>
    </sheetView>
  </sheetViews>
  <sheetFormatPr defaultColWidth="9.140625" defaultRowHeight="12" x14ac:dyDescent="0.15"/>
  <cols>
    <col min="1" max="25" width="3.7109375" style="1" customWidth="1"/>
    <col min="26" max="26" width="9.140625" style="1"/>
    <col min="27" max="51" width="3.7109375" style="1" customWidth="1"/>
    <col min="52" max="55" width="7.140625" style="68" customWidth="1"/>
    <col min="56" max="56" width="9.28515625" style="68" bestFit="1" customWidth="1"/>
    <col min="57" max="57" width="9.140625" style="68" bestFit="1" customWidth="1"/>
    <col min="58" max="65" width="9.140625" style="68"/>
    <col min="66" max="73" width="9.140625" style="73"/>
    <col min="74" max="92" width="9.140625" style="68"/>
    <col min="93" max="16384" width="9.140625" style="1"/>
  </cols>
  <sheetData>
    <row r="1" spans="1:53" ht="11.25" customHeight="1" x14ac:dyDescent="0.15">
      <c r="A1" s="209" t="s">
        <v>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53" ht="11.25" customHeight="1" x14ac:dyDescent="0.1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53" ht="9.9499999999999993" customHeight="1" x14ac:dyDescent="0.15">
      <c r="Y3" s="19" t="s">
        <v>127</v>
      </c>
    </row>
    <row r="4" spans="1:53" ht="15" customHeight="1" thickBot="1" x14ac:dyDescent="0.2">
      <c r="A4" s="62" t="s">
        <v>15</v>
      </c>
      <c r="I4" s="2"/>
      <c r="N4" s="2"/>
      <c r="Y4" s="63" t="s">
        <v>14</v>
      </c>
    </row>
    <row r="5" spans="1:53" ht="18.95" customHeight="1" thickTop="1" thickBot="1" x14ac:dyDescent="0.2">
      <c r="A5" s="132" t="s">
        <v>124</v>
      </c>
      <c r="B5" s="133"/>
      <c r="C5" s="210"/>
      <c r="D5" s="227"/>
      <c r="E5" s="228"/>
      <c r="F5" s="228"/>
      <c r="G5" s="228"/>
      <c r="H5" s="228"/>
      <c r="I5" s="228"/>
      <c r="J5" s="18" t="s">
        <v>35</v>
      </c>
      <c r="K5" s="211" t="s">
        <v>34</v>
      </c>
      <c r="L5" s="212"/>
      <c r="M5" s="212"/>
      <c r="N5" s="213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5"/>
      <c r="AA5" s="103" t="s">
        <v>101</v>
      </c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</row>
    <row r="6" spans="1:53" ht="18.95" customHeight="1" thickTop="1" thickBot="1" x14ac:dyDescent="0.2">
      <c r="A6" s="222" t="s">
        <v>85</v>
      </c>
      <c r="B6" s="223"/>
      <c r="C6" s="223"/>
      <c r="D6" s="224"/>
      <c r="E6" s="216"/>
      <c r="F6" s="216"/>
      <c r="G6" s="216"/>
      <c r="H6" s="216"/>
      <c r="I6" s="216"/>
      <c r="J6" s="225"/>
      <c r="K6" s="133" t="s">
        <v>125</v>
      </c>
      <c r="L6" s="133"/>
      <c r="M6" s="133"/>
      <c r="N6" s="226"/>
      <c r="O6" s="227"/>
      <c r="P6" s="228"/>
      <c r="Q6" s="228"/>
      <c r="R6" s="228"/>
      <c r="S6" s="17" t="s">
        <v>6</v>
      </c>
      <c r="T6" s="216"/>
      <c r="U6" s="216"/>
      <c r="V6" s="17" t="s">
        <v>7</v>
      </c>
      <c r="W6" s="216"/>
      <c r="X6" s="216"/>
      <c r="Y6" s="18" t="s">
        <v>12</v>
      </c>
      <c r="AA6" s="106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8"/>
    </row>
    <row r="7" spans="1:53" ht="18.95" customHeight="1" thickTop="1" thickBot="1" x14ac:dyDescent="0.2">
      <c r="A7" s="217" t="s">
        <v>31</v>
      </c>
      <c r="B7" s="212"/>
      <c r="C7" s="218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1"/>
      <c r="AA7" s="229" t="s">
        <v>36</v>
      </c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3"/>
      <c r="AN7" s="229" t="s">
        <v>48</v>
      </c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</row>
    <row r="8" spans="1:53" ht="18.95" customHeight="1" thickBot="1" x14ac:dyDescent="0.2">
      <c r="A8" s="132" t="s">
        <v>33</v>
      </c>
      <c r="B8" s="133"/>
      <c r="C8" s="133"/>
      <c r="D8" s="249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1"/>
      <c r="AA8" s="232" t="s">
        <v>86</v>
      </c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3"/>
      <c r="AN8" s="229" t="s">
        <v>13</v>
      </c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</row>
    <row r="9" spans="1:53" ht="18.95" customHeight="1" thickBot="1" x14ac:dyDescent="0.2">
      <c r="A9" s="132" t="s">
        <v>49</v>
      </c>
      <c r="B9" s="133"/>
      <c r="C9" s="133"/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8"/>
      <c r="AA9" s="229" t="s">
        <v>8</v>
      </c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3"/>
      <c r="AN9" s="229" t="s">
        <v>10</v>
      </c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</row>
    <row r="10" spans="1:53" ht="18.95" customHeight="1" thickBot="1" x14ac:dyDescent="0.2">
      <c r="A10" s="134"/>
      <c r="B10" s="135"/>
      <c r="C10" s="135"/>
      <c r="D10" s="26" t="s">
        <v>98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AA10" s="229" t="s">
        <v>9</v>
      </c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3"/>
      <c r="AN10" s="229" t="s">
        <v>11</v>
      </c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</row>
    <row r="11" spans="1:53" ht="18.95" customHeight="1" thickBot="1" x14ac:dyDescent="0.2">
      <c r="A11" s="234" t="s">
        <v>17</v>
      </c>
      <c r="B11" s="235"/>
      <c r="C11" s="235"/>
      <c r="D11" s="23" t="s">
        <v>18</v>
      </c>
      <c r="E11" s="236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8"/>
      <c r="AA11" s="229" t="s">
        <v>110</v>
      </c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N11" s="229" t="s">
        <v>111</v>
      </c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</row>
    <row r="12" spans="1:53" ht="18.95" customHeight="1" thickTop="1" thickBot="1" x14ac:dyDescent="0.2">
      <c r="A12" s="234" t="s">
        <v>30</v>
      </c>
      <c r="B12" s="235"/>
      <c r="C12" s="239"/>
      <c r="D12" s="243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5"/>
      <c r="AA12" s="115" t="s">
        <v>25</v>
      </c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</row>
    <row r="13" spans="1:53" ht="18.95" customHeight="1" thickBot="1" x14ac:dyDescent="0.2">
      <c r="A13" s="240"/>
      <c r="B13" s="241"/>
      <c r="C13" s="242"/>
      <c r="D13" s="246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8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</row>
    <row r="14" spans="1:53" ht="18.95" customHeight="1" thickTop="1" thickBot="1" x14ac:dyDescent="0.2">
      <c r="A14" s="252" t="s">
        <v>32</v>
      </c>
      <c r="B14" s="253"/>
      <c r="C14" s="254"/>
      <c r="D14" s="25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7"/>
      <c r="AA14" s="115" t="s">
        <v>109</v>
      </c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</row>
    <row r="15" spans="1:53" ht="7.5" customHeight="1" thickTop="1" x14ac:dyDescent="0.1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75"/>
      <c r="BA15" s="75"/>
    </row>
    <row r="16" spans="1:53" ht="15" customHeight="1" x14ac:dyDescent="0.15">
      <c r="A16" s="62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6"/>
      <c r="T16" s="5"/>
      <c r="U16" s="5"/>
      <c r="V16" s="5"/>
      <c r="W16" s="5"/>
      <c r="X16" s="5"/>
      <c r="Y16" s="5"/>
      <c r="AA16" s="83"/>
      <c r="AB16" s="83"/>
      <c r="AC16" s="83"/>
      <c r="AZ16" s="75"/>
      <c r="BA16" s="75"/>
    </row>
    <row r="17" spans="1:57" ht="9.9499999999999993" customHeight="1" x14ac:dyDescent="0.15">
      <c r="A17" s="145" t="s">
        <v>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206" t="s">
        <v>5</v>
      </c>
      <c r="L17" s="145"/>
      <c r="M17" s="145" t="s">
        <v>1</v>
      </c>
      <c r="N17" s="145"/>
      <c r="O17" s="145"/>
      <c r="P17" s="145" t="s">
        <v>19</v>
      </c>
      <c r="Q17" s="145"/>
      <c r="R17" s="145"/>
      <c r="S17" s="207" t="s">
        <v>28</v>
      </c>
      <c r="T17" s="145"/>
      <c r="U17" s="145"/>
      <c r="V17" s="145" t="s">
        <v>50</v>
      </c>
      <c r="W17" s="145"/>
      <c r="X17" s="145"/>
      <c r="Y17" s="145"/>
      <c r="AA17" s="83"/>
      <c r="AB17" s="83"/>
      <c r="AC17" s="83"/>
      <c r="AZ17" s="75" t="s">
        <v>112</v>
      </c>
      <c r="BA17" s="75"/>
      <c r="BB17" s="77">
        <v>5</v>
      </c>
      <c r="BC17" s="77"/>
      <c r="BD17" s="81" t="s">
        <v>118</v>
      </c>
      <c r="BE17" s="81"/>
    </row>
    <row r="18" spans="1:57" ht="12.75" thickBot="1" x14ac:dyDescent="0.2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146"/>
      <c r="O18" s="146"/>
      <c r="P18" s="146"/>
      <c r="Q18" s="146"/>
      <c r="R18" s="146"/>
      <c r="S18" s="208"/>
      <c r="T18" s="145"/>
      <c r="U18" s="145"/>
      <c r="V18" s="146"/>
      <c r="W18" s="146"/>
      <c r="X18" s="146"/>
      <c r="Y18" s="146"/>
      <c r="AH18" s="83"/>
      <c r="AI18" s="83"/>
      <c r="AZ18" s="77">
        <f>$BB$40+$BB$17</f>
        <v>9.5</v>
      </c>
      <c r="BA18" s="77"/>
      <c r="BB18" s="75">
        <f t="shared" ref="BB18:BB29" si="0">AZ18*M19</f>
        <v>0</v>
      </c>
      <c r="BC18" s="75"/>
      <c r="BD18" s="74">
        <v>0</v>
      </c>
      <c r="BE18" s="69">
        <v>0</v>
      </c>
    </row>
    <row r="19" spans="1:57" ht="17.100000000000001" customHeight="1" thickTop="1" thickBot="1" x14ac:dyDescent="0.2">
      <c r="A19" s="161" t="s">
        <v>39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201" t="s">
        <v>88</v>
      </c>
      <c r="L19" s="202"/>
      <c r="M19" s="126"/>
      <c r="N19" s="127"/>
      <c r="O19" s="128"/>
      <c r="P19" s="91">
        <f>M19*300</f>
        <v>0</v>
      </c>
      <c r="Q19" s="92"/>
      <c r="R19" s="93"/>
      <c r="S19" s="204" t="s">
        <v>95</v>
      </c>
      <c r="T19" s="205"/>
      <c r="U19" s="205"/>
      <c r="V19" s="100"/>
      <c r="W19" s="101"/>
      <c r="X19" s="101"/>
      <c r="Y19" s="102"/>
      <c r="AF19" s="79"/>
      <c r="AG19" s="79"/>
      <c r="AH19" s="79"/>
      <c r="AI19" s="80"/>
      <c r="AJ19" s="80"/>
      <c r="AZ19" s="77">
        <f t="shared" ref="AZ19:AZ24" si="1">$BB$40+$BB$17</f>
        <v>9.5</v>
      </c>
      <c r="BA19" s="77"/>
      <c r="BB19" s="75">
        <f t="shared" si="0"/>
        <v>0</v>
      </c>
      <c r="BC19" s="75"/>
      <c r="BD19" s="74">
        <v>1</v>
      </c>
      <c r="BE19" s="69">
        <v>84</v>
      </c>
    </row>
    <row r="20" spans="1:57" ht="17.100000000000001" customHeight="1" thickTop="1" thickBot="1" x14ac:dyDescent="0.2">
      <c r="A20" s="161" t="s">
        <v>41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85"/>
      <c r="L20" s="203"/>
      <c r="M20" s="126"/>
      <c r="N20" s="127"/>
      <c r="O20" s="128"/>
      <c r="P20" s="91">
        <f>M20*300</f>
        <v>0</v>
      </c>
      <c r="Q20" s="92"/>
      <c r="R20" s="93"/>
      <c r="S20" s="181"/>
      <c r="T20" s="182"/>
      <c r="U20" s="182"/>
      <c r="V20" s="100"/>
      <c r="W20" s="101"/>
      <c r="X20" s="101"/>
      <c r="Y20" s="102"/>
      <c r="AF20" s="79"/>
      <c r="AG20" s="79"/>
      <c r="AH20" s="79"/>
      <c r="AI20" s="80"/>
      <c r="AJ20" s="80"/>
      <c r="AZ20" s="77">
        <f t="shared" si="1"/>
        <v>9.5</v>
      </c>
      <c r="BA20" s="77"/>
      <c r="BB20" s="75">
        <f t="shared" si="0"/>
        <v>0</v>
      </c>
      <c r="BC20" s="75"/>
      <c r="BD20" s="74">
        <v>24.4</v>
      </c>
      <c r="BE20" s="69">
        <v>94</v>
      </c>
    </row>
    <row r="21" spans="1:57" ht="17.100000000000001" customHeight="1" thickTop="1" thickBot="1" x14ac:dyDescent="0.2">
      <c r="A21" s="161" t="s">
        <v>40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201" t="s">
        <v>52</v>
      </c>
      <c r="L21" s="202"/>
      <c r="M21" s="126"/>
      <c r="N21" s="127"/>
      <c r="O21" s="128"/>
      <c r="P21" s="91">
        <f>M21*400</f>
        <v>0</v>
      </c>
      <c r="Q21" s="92"/>
      <c r="R21" s="93"/>
      <c r="S21" s="181"/>
      <c r="T21" s="182"/>
      <c r="U21" s="182"/>
      <c r="V21" s="100"/>
      <c r="W21" s="101"/>
      <c r="X21" s="101"/>
      <c r="Y21" s="102"/>
      <c r="AF21" s="79"/>
      <c r="AG21" s="79"/>
      <c r="AH21" s="79"/>
      <c r="AI21" s="80"/>
      <c r="AJ21" s="80"/>
      <c r="AZ21" s="77">
        <f t="shared" si="1"/>
        <v>9.5</v>
      </c>
      <c r="BA21" s="77"/>
      <c r="BB21" s="75">
        <f t="shared" si="0"/>
        <v>0</v>
      </c>
      <c r="BC21" s="75"/>
      <c r="BD21" s="74">
        <v>49.4</v>
      </c>
      <c r="BE21" s="69">
        <v>140</v>
      </c>
    </row>
    <row r="22" spans="1:57" ht="17.100000000000001" customHeight="1" thickTop="1" thickBot="1" x14ac:dyDescent="0.2">
      <c r="A22" s="161" t="s">
        <v>42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85"/>
      <c r="L22" s="203"/>
      <c r="M22" s="126"/>
      <c r="N22" s="127"/>
      <c r="O22" s="128"/>
      <c r="P22" s="91">
        <f t="shared" ref="P22:P24" si="2">M22*400</f>
        <v>0</v>
      </c>
      <c r="Q22" s="92"/>
      <c r="R22" s="93"/>
      <c r="S22" s="183"/>
      <c r="T22" s="184"/>
      <c r="U22" s="184"/>
      <c r="V22" s="100"/>
      <c r="W22" s="101"/>
      <c r="X22" s="101"/>
      <c r="Y22" s="102"/>
      <c r="AF22" s="79"/>
      <c r="AG22" s="79"/>
      <c r="AH22" s="79"/>
      <c r="AI22" s="80"/>
      <c r="AJ22" s="80"/>
      <c r="AZ22" s="77">
        <f>$BB$41+$BB$17</f>
        <v>14</v>
      </c>
      <c r="BA22" s="77"/>
      <c r="BB22" s="75">
        <f t="shared" si="0"/>
        <v>0</v>
      </c>
      <c r="BC22" s="75"/>
      <c r="BD22" s="74">
        <v>99.4</v>
      </c>
      <c r="BE22" s="69">
        <v>210</v>
      </c>
    </row>
    <row r="23" spans="1:57" ht="17.100000000000001" customHeight="1" thickTop="1" thickBot="1" x14ac:dyDescent="0.2">
      <c r="A23" s="161" t="s">
        <v>43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85"/>
      <c r="L23" s="203"/>
      <c r="M23" s="126"/>
      <c r="N23" s="127"/>
      <c r="O23" s="128"/>
      <c r="P23" s="91">
        <f t="shared" si="2"/>
        <v>0</v>
      </c>
      <c r="Q23" s="92"/>
      <c r="R23" s="93"/>
      <c r="S23" s="66"/>
      <c r="T23" s="67"/>
      <c r="U23" s="67"/>
      <c r="V23" s="100"/>
      <c r="W23" s="101"/>
      <c r="X23" s="101"/>
      <c r="Y23" s="102"/>
      <c r="AF23" s="79"/>
      <c r="AG23" s="79"/>
      <c r="AH23" s="79"/>
      <c r="AI23" s="80"/>
      <c r="AJ23" s="80"/>
      <c r="AZ23" s="77">
        <f t="shared" si="1"/>
        <v>9.5</v>
      </c>
      <c r="BA23" s="77"/>
      <c r="BB23" s="75">
        <f t="shared" si="0"/>
        <v>0</v>
      </c>
      <c r="BC23" s="75"/>
      <c r="BD23" s="74">
        <v>149.4</v>
      </c>
      <c r="BE23" s="69">
        <v>250</v>
      </c>
    </row>
    <row r="24" spans="1:57" ht="17.100000000000001" customHeight="1" thickTop="1" thickBot="1" x14ac:dyDescent="0.2">
      <c r="A24" s="161" t="s">
        <v>44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85"/>
      <c r="L24" s="203"/>
      <c r="M24" s="126"/>
      <c r="N24" s="127"/>
      <c r="O24" s="128"/>
      <c r="P24" s="91">
        <f t="shared" si="2"/>
        <v>0</v>
      </c>
      <c r="Q24" s="92"/>
      <c r="R24" s="93"/>
      <c r="S24" s="181" t="s">
        <v>96</v>
      </c>
      <c r="T24" s="182"/>
      <c r="U24" s="182"/>
      <c r="V24" s="100"/>
      <c r="W24" s="101"/>
      <c r="X24" s="101"/>
      <c r="Y24" s="102"/>
      <c r="AF24" s="79"/>
      <c r="AG24" s="79"/>
      <c r="AH24" s="79"/>
      <c r="AI24" s="80"/>
      <c r="AJ24" s="80"/>
      <c r="AZ24" s="77">
        <f t="shared" si="1"/>
        <v>9.5</v>
      </c>
      <c r="BA24" s="77"/>
      <c r="BB24" s="75">
        <f t="shared" si="0"/>
        <v>0</v>
      </c>
      <c r="BC24" s="75"/>
      <c r="BD24" s="74">
        <v>249.4</v>
      </c>
      <c r="BE24" s="69">
        <v>390</v>
      </c>
    </row>
    <row r="25" spans="1:57" ht="17.100000000000001" customHeight="1" thickTop="1" thickBot="1" x14ac:dyDescent="0.2">
      <c r="A25" s="161" t="s">
        <v>45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79" t="s">
        <v>89</v>
      </c>
      <c r="L25" s="180"/>
      <c r="M25" s="126"/>
      <c r="N25" s="127"/>
      <c r="O25" s="128"/>
      <c r="P25" s="198">
        <f>M25*500</f>
        <v>0</v>
      </c>
      <c r="Q25" s="199"/>
      <c r="R25" s="200"/>
      <c r="S25" s="181"/>
      <c r="T25" s="182"/>
      <c r="U25" s="182"/>
      <c r="V25" s="100"/>
      <c r="W25" s="101"/>
      <c r="X25" s="101"/>
      <c r="Y25" s="102"/>
      <c r="AF25" s="79"/>
      <c r="AG25" s="79"/>
      <c r="AH25" s="79"/>
      <c r="AI25" s="80"/>
      <c r="AJ25" s="80"/>
      <c r="AZ25" s="77">
        <v>9.5</v>
      </c>
      <c r="BA25" s="77"/>
      <c r="BB25" s="75">
        <f t="shared" si="0"/>
        <v>0</v>
      </c>
      <c r="BC25" s="75"/>
      <c r="BD25" s="74">
        <v>499.4</v>
      </c>
      <c r="BE25" s="69">
        <v>580</v>
      </c>
    </row>
    <row r="26" spans="1:57" ht="17.100000000000001" customHeight="1" thickTop="1" thickBot="1" x14ac:dyDescent="0.2">
      <c r="A26" s="139" t="s">
        <v>126</v>
      </c>
      <c r="B26" s="140"/>
      <c r="C26" s="140"/>
      <c r="D26" s="140"/>
      <c r="E26" s="140"/>
      <c r="F26" s="140"/>
      <c r="G26" s="140"/>
      <c r="H26" s="140"/>
      <c r="I26" s="140"/>
      <c r="J26" s="141"/>
      <c r="K26" s="179" t="s">
        <v>87</v>
      </c>
      <c r="L26" s="180"/>
      <c r="M26" s="85"/>
      <c r="N26" s="86"/>
      <c r="O26" s="87"/>
      <c r="P26" s="91">
        <f>M26*400</f>
        <v>0</v>
      </c>
      <c r="Q26" s="92"/>
      <c r="R26" s="93"/>
      <c r="S26" s="181"/>
      <c r="T26" s="182"/>
      <c r="U26" s="182"/>
      <c r="V26" s="97"/>
      <c r="W26" s="98"/>
      <c r="X26" s="98"/>
      <c r="Y26" s="99"/>
      <c r="AF26" s="79"/>
      <c r="AG26" s="79"/>
      <c r="AH26" s="79"/>
      <c r="AZ26" s="77"/>
      <c r="BA26" s="77"/>
      <c r="BB26" s="75">
        <f t="shared" si="0"/>
        <v>0</v>
      </c>
      <c r="BC26" s="75"/>
    </row>
    <row r="27" spans="1:57" ht="17.100000000000001" customHeight="1" thickTop="1" thickBot="1" x14ac:dyDescent="0.2">
      <c r="A27" s="142"/>
      <c r="B27" s="143"/>
      <c r="C27" s="143"/>
      <c r="D27" s="143"/>
      <c r="E27" s="143"/>
      <c r="F27" s="143"/>
      <c r="G27" s="143"/>
      <c r="H27" s="143"/>
      <c r="I27" s="143"/>
      <c r="J27" s="144"/>
      <c r="K27" s="179"/>
      <c r="L27" s="180"/>
      <c r="M27" s="88"/>
      <c r="N27" s="89"/>
      <c r="O27" s="90"/>
      <c r="P27" s="94"/>
      <c r="Q27" s="95"/>
      <c r="R27" s="96"/>
      <c r="S27" s="181"/>
      <c r="T27" s="182"/>
      <c r="U27" s="182"/>
      <c r="V27" s="97"/>
      <c r="W27" s="98"/>
      <c r="X27" s="98"/>
      <c r="Y27" s="99"/>
      <c r="AF27" s="79"/>
      <c r="AG27" s="79"/>
      <c r="AH27" s="79"/>
      <c r="AZ27" s="77">
        <f t="shared" ref="AZ27:AZ29" si="3">$BB$40+$BB$17</f>
        <v>9.5</v>
      </c>
      <c r="BA27" s="77"/>
      <c r="BB27" s="75">
        <f t="shared" si="0"/>
        <v>0</v>
      </c>
      <c r="BC27" s="75"/>
    </row>
    <row r="28" spans="1:57" ht="17.100000000000001" customHeight="1" thickTop="1" thickBot="1" x14ac:dyDescent="0.2">
      <c r="A28" s="142" t="s">
        <v>97</v>
      </c>
      <c r="B28" s="143"/>
      <c r="C28" s="143"/>
      <c r="D28" s="143"/>
      <c r="E28" s="143"/>
      <c r="F28" s="143"/>
      <c r="G28" s="143"/>
      <c r="H28" s="143"/>
      <c r="I28" s="143"/>
      <c r="J28" s="144"/>
      <c r="K28" s="185" t="s">
        <v>88</v>
      </c>
      <c r="L28" s="186"/>
      <c r="M28" s="189"/>
      <c r="N28" s="190"/>
      <c r="O28" s="191"/>
      <c r="P28" s="192">
        <f>M28*300</f>
        <v>0</v>
      </c>
      <c r="Q28" s="193"/>
      <c r="R28" s="194"/>
      <c r="S28" s="181"/>
      <c r="T28" s="182"/>
      <c r="U28" s="182"/>
      <c r="V28" s="116"/>
      <c r="W28" s="117"/>
      <c r="X28" s="117"/>
      <c r="Y28" s="118"/>
      <c r="AF28" s="79"/>
      <c r="AG28" s="79"/>
      <c r="AH28" s="79"/>
      <c r="AZ28" s="77">
        <f t="shared" si="3"/>
        <v>9.5</v>
      </c>
      <c r="BA28" s="77"/>
      <c r="BB28" s="75">
        <f t="shared" si="0"/>
        <v>0</v>
      </c>
      <c r="BC28" s="75"/>
    </row>
    <row r="29" spans="1:57" ht="17.100000000000001" customHeight="1" thickTop="1" thickBot="1" x14ac:dyDescent="0.2">
      <c r="A29" s="123" t="s">
        <v>46</v>
      </c>
      <c r="B29" s="124"/>
      <c r="C29" s="124"/>
      <c r="D29" s="124"/>
      <c r="E29" s="124"/>
      <c r="F29" s="124"/>
      <c r="G29" s="124"/>
      <c r="H29" s="124"/>
      <c r="I29" s="124"/>
      <c r="J29" s="125"/>
      <c r="K29" s="185"/>
      <c r="L29" s="186"/>
      <c r="M29" s="126"/>
      <c r="N29" s="127"/>
      <c r="O29" s="128"/>
      <c r="P29" s="92">
        <f t="shared" ref="P29:P30" si="4">M29*300</f>
        <v>0</v>
      </c>
      <c r="Q29" s="92"/>
      <c r="R29" s="93"/>
      <c r="S29" s="181"/>
      <c r="T29" s="182"/>
      <c r="U29" s="182"/>
      <c r="V29" s="116"/>
      <c r="W29" s="117"/>
      <c r="X29" s="117"/>
      <c r="Y29" s="118"/>
      <c r="AF29" s="79"/>
      <c r="AG29" s="79"/>
      <c r="AH29" s="79"/>
      <c r="AZ29" s="77">
        <f t="shared" si="3"/>
        <v>9.5</v>
      </c>
      <c r="BA29" s="77"/>
      <c r="BB29" s="75">
        <f t="shared" si="0"/>
        <v>0</v>
      </c>
      <c r="BC29" s="75"/>
    </row>
    <row r="30" spans="1:57" ht="17.100000000000001" customHeight="1" thickTop="1" thickBot="1" x14ac:dyDescent="0.2">
      <c r="A30" s="195" t="s">
        <v>47</v>
      </c>
      <c r="B30" s="196"/>
      <c r="C30" s="196"/>
      <c r="D30" s="196"/>
      <c r="E30" s="196"/>
      <c r="F30" s="196"/>
      <c r="G30" s="196"/>
      <c r="H30" s="196"/>
      <c r="I30" s="196"/>
      <c r="J30" s="197"/>
      <c r="K30" s="187"/>
      <c r="L30" s="188"/>
      <c r="M30" s="126"/>
      <c r="N30" s="127"/>
      <c r="O30" s="128"/>
      <c r="P30" s="92">
        <f t="shared" si="4"/>
        <v>0</v>
      </c>
      <c r="Q30" s="92"/>
      <c r="R30" s="93"/>
      <c r="S30" s="183"/>
      <c r="T30" s="184"/>
      <c r="U30" s="184"/>
      <c r="V30" s="116"/>
      <c r="W30" s="117"/>
      <c r="X30" s="117"/>
      <c r="Y30" s="118"/>
      <c r="AF30" s="79"/>
      <c r="AG30" s="79"/>
      <c r="AH30" s="79"/>
      <c r="AZ30" s="75" t="s">
        <v>119</v>
      </c>
      <c r="BA30" s="75"/>
      <c r="BB30" s="75">
        <f>SUM(BB18:BC29)</f>
        <v>0</v>
      </c>
      <c r="BC30" s="75"/>
    </row>
    <row r="31" spans="1:57" ht="17.100000000000001" customHeight="1" thickBot="1" x14ac:dyDescent="0.2">
      <c r="A31" s="167" t="s">
        <v>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170">
        <f>SUM(M19:N30)</f>
        <v>0</v>
      </c>
      <c r="N31" s="171"/>
      <c r="O31" s="172"/>
      <c r="P31" s="173">
        <f>SUM(P19:Q30)</f>
        <v>0</v>
      </c>
      <c r="Q31" s="174"/>
      <c r="R31" s="175"/>
      <c r="S31" s="176"/>
      <c r="T31" s="177"/>
      <c r="U31" s="177"/>
      <c r="V31" s="178"/>
      <c r="W31" s="178"/>
      <c r="X31" s="178"/>
      <c r="Y31" s="178"/>
      <c r="AZ31" s="75"/>
      <c r="BA31" s="75"/>
      <c r="BB31" s="75"/>
      <c r="BC31" s="75"/>
    </row>
    <row r="32" spans="1:57" ht="7.5" customHeight="1" x14ac:dyDescent="0.1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AZ32" s="75"/>
      <c r="BA32" s="75"/>
      <c r="BB32" s="75"/>
      <c r="BC32" s="75"/>
    </row>
    <row r="33" spans="1:92" ht="12.75" customHeight="1" thickBot="1" x14ac:dyDescent="0.2">
      <c r="A33" s="119" t="s">
        <v>108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2"/>
      <c r="AZ33" s="75" t="s">
        <v>113</v>
      </c>
      <c r="BA33" s="75"/>
      <c r="BB33" s="77">
        <v>3.5</v>
      </c>
      <c r="BC33" s="77"/>
    </row>
    <row r="34" spans="1:92" s="4" customFormat="1" ht="15" customHeight="1" thickTop="1" thickBot="1" x14ac:dyDescent="0.2">
      <c r="A34" s="60">
        <v>1</v>
      </c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1"/>
      <c r="M34" s="61">
        <v>9</v>
      </c>
      <c r="N34" s="109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75" t="s">
        <v>114</v>
      </c>
      <c r="BA34" s="75"/>
      <c r="BB34" s="77">
        <v>0</v>
      </c>
      <c r="BC34" s="77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73"/>
      <c r="BO34" s="73"/>
      <c r="BP34" s="73"/>
      <c r="BQ34" s="73"/>
      <c r="BR34" s="73"/>
      <c r="BS34" s="73"/>
      <c r="BT34" s="73"/>
      <c r="BU34" s="73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</row>
    <row r="35" spans="1:92" s="4" customFormat="1" ht="15" customHeight="1" thickTop="1" thickBot="1" x14ac:dyDescent="0.2">
      <c r="A35" s="60">
        <v>2</v>
      </c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1"/>
      <c r="M35" s="61">
        <v>10</v>
      </c>
      <c r="N35" s="109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84" t="s">
        <v>116</v>
      </c>
      <c r="BA35" s="84"/>
      <c r="BB35" s="77">
        <v>6</v>
      </c>
      <c r="BC35" s="77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73"/>
      <c r="BO35" s="73"/>
      <c r="BP35" s="73"/>
      <c r="BQ35" s="73"/>
      <c r="BR35" s="73"/>
      <c r="BS35" s="73"/>
      <c r="BT35" s="73"/>
      <c r="BU35" s="73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</row>
    <row r="36" spans="1:92" s="4" customFormat="1" ht="15" customHeight="1" thickTop="1" thickBot="1" x14ac:dyDescent="0.2">
      <c r="A36" s="60">
        <v>3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1"/>
      <c r="M36" s="61">
        <v>11</v>
      </c>
      <c r="N36" s="109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82" t="s">
        <v>117</v>
      </c>
      <c r="BA36" s="82"/>
      <c r="BB36" s="77">
        <v>12</v>
      </c>
      <c r="BC36" s="77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73"/>
      <c r="BO36" s="73"/>
      <c r="BP36" s="73"/>
      <c r="BQ36" s="73"/>
      <c r="BR36" s="73"/>
      <c r="BS36" s="73"/>
      <c r="BT36" s="73"/>
      <c r="BU36" s="73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</row>
    <row r="37" spans="1:92" s="4" customFormat="1" ht="15" customHeight="1" thickTop="1" thickBot="1" x14ac:dyDescent="0.2">
      <c r="A37" s="60">
        <v>4</v>
      </c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61">
        <v>12</v>
      </c>
      <c r="N37" s="109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76" t="s">
        <v>115</v>
      </c>
      <c r="BA37" s="76"/>
      <c r="BB37" s="77">
        <v>47.5</v>
      </c>
      <c r="BC37" s="77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73"/>
      <c r="BO37" s="73"/>
      <c r="BP37" s="73"/>
      <c r="BQ37" s="73"/>
      <c r="BR37" s="73"/>
      <c r="BS37" s="73"/>
      <c r="BT37" s="73"/>
      <c r="BU37" s="73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</row>
    <row r="38" spans="1:92" ht="15" customHeight="1" thickTop="1" thickBot="1" x14ac:dyDescent="0.2">
      <c r="A38" s="60">
        <v>5</v>
      </c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1"/>
      <c r="M38" s="61">
        <v>13</v>
      </c>
      <c r="N38" s="109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1"/>
      <c r="AZ38" s="75"/>
      <c r="BA38" s="75"/>
      <c r="BB38" s="75"/>
      <c r="BC38" s="75"/>
    </row>
    <row r="39" spans="1:92" ht="15" customHeight="1" thickTop="1" thickBot="1" x14ac:dyDescent="0.2">
      <c r="A39" s="60">
        <v>6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1"/>
      <c r="M39" s="61">
        <v>14</v>
      </c>
      <c r="N39" s="109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1"/>
      <c r="AZ39" s="76" t="s">
        <v>120</v>
      </c>
      <c r="BA39" s="76"/>
      <c r="BB39" s="77">
        <f>IF(SUM(BB30:BC35)&lt;$BB$37,SUM(BB30:BC35),SUM(BB30:BC34,BB36))</f>
        <v>9.5</v>
      </c>
      <c r="BC39" s="77"/>
    </row>
    <row r="40" spans="1:92" ht="15" customHeight="1" thickTop="1" thickBot="1" x14ac:dyDescent="0.2">
      <c r="A40" s="60">
        <v>7</v>
      </c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61">
        <v>15</v>
      </c>
      <c r="N40" s="109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1"/>
      <c r="AZ40" s="76" t="s">
        <v>121</v>
      </c>
      <c r="BA40" s="76"/>
      <c r="BB40" s="77">
        <v>4.5</v>
      </c>
      <c r="BC40" s="77"/>
    </row>
    <row r="41" spans="1:92" ht="15" customHeight="1" thickTop="1" thickBot="1" x14ac:dyDescent="0.2">
      <c r="A41" s="60">
        <v>8</v>
      </c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112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  <c r="AZ41" s="76" t="s">
        <v>122</v>
      </c>
      <c r="BA41" s="76"/>
      <c r="BB41" s="77">
        <v>9</v>
      </c>
      <c r="BC41" s="77"/>
    </row>
    <row r="42" spans="1:92" ht="7.5" customHeight="1" thickTop="1" thickBot="1" x14ac:dyDescent="0.2">
      <c r="A42" s="31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31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AA42" s="78"/>
      <c r="AB42" s="78"/>
      <c r="AC42" s="78"/>
    </row>
    <row r="43" spans="1:92" ht="18.75" customHeight="1" thickTop="1" thickBot="1" x14ac:dyDescent="0.2">
      <c r="A43" s="217" t="s">
        <v>26</v>
      </c>
      <c r="B43" s="212"/>
      <c r="C43" s="212"/>
      <c r="D43" s="212"/>
      <c r="E43" s="227" t="s">
        <v>27</v>
      </c>
      <c r="F43" s="228"/>
      <c r="G43" s="228"/>
      <c r="H43" s="230"/>
      <c r="I43" s="165" t="s">
        <v>94</v>
      </c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AA43" s="78"/>
      <c r="AB43" s="78"/>
      <c r="AC43" s="78"/>
    </row>
    <row r="44" spans="1:92" ht="5.0999999999999996" customHeight="1" thickTop="1" x14ac:dyDescent="0.15">
      <c r="AA44" s="78"/>
      <c r="AB44" s="78"/>
      <c r="AC44" s="78"/>
    </row>
    <row r="45" spans="1:92" ht="3.75" customHeight="1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"/>
      <c r="L45" s="6"/>
      <c r="M45" s="7"/>
      <c r="N45" s="7"/>
      <c r="O45" s="7"/>
      <c r="P45" s="7"/>
      <c r="Q45" s="7"/>
      <c r="R45" s="7"/>
      <c r="S45" s="67"/>
      <c r="T45" s="67"/>
      <c r="U45" s="67"/>
      <c r="V45" s="65"/>
      <c r="W45" s="65"/>
      <c r="X45" s="65"/>
      <c r="Y45" s="65"/>
      <c r="AA45" s="78"/>
      <c r="AB45" s="78"/>
      <c r="AC45" s="78"/>
    </row>
    <row r="46" spans="1:92" ht="15" customHeight="1" x14ac:dyDescent="0.15">
      <c r="A46" s="64" t="s">
        <v>2</v>
      </c>
      <c r="B46" s="8"/>
      <c r="C46" s="8"/>
      <c r="D46" s="8"/>
      <c r="E46" s="8"/>
      <c r="F46" s="8"/>
      <c r="G46" s="8"/>
      <c r="H46" s="8"/>
      <c r="I46" s="8"/>
      <c r="J46" s="9"/>
      <c r="K46" s="8"/>
      <c r="L46" s="8"/>
      <c r="M46" s="10"/>
      <c r="N46" s="10"/>
      <c r="O46" s="10"/>
      <c r="P46" s="10"/>
      <c r="Q46" s="10"/>
      <c r="R46" s="10"/>
      <c r="S46" s="11"/>
      <c r="T46" s="11"/>
      <c r="U46" s="11"/>
      <c r="V46" s="8"/>
      <c r="W46" s="8"/>
      <c r="X46" s="12" t="s">
        <v>24</v>
      </c>
      <c r="Y46" s="8"/>
      <c r="AA46" s="78"/>
      <c r="AB46" s="78"/>
      <c r="AC46" s="78"/>
    </row>
    <row r="47" spans="1:92" ht="9.6" customHeight="1" x14ac:dyDescent="0.15">
      <c r="A47" s="145" t="s">
        <v>20</v>
      </c>
      <c r="B47" s="145"/>
      <c r="C47" s="145"/>
      <c r="D47" s="147">
        <f>P31</f>
        <v>0</v>
      </c>
      <c r="E47" s="147"/>
      <c r="F47" s="147"/>
      <c r="G47" s="145" t="s">
        <v>3</v>
      </c>
      <c r="H47" s="145"/>
      <c r="I47" s="145"/>
      <c r="J47" s="147">
        <f>IF($M$31=0,0,VLOOKUP($BB$39,$BD$18:$BE$25,2,TRUE))</f>
        <v>0</v>
      </c>
      <c r="K47" s="147"/>
      <c r="L47" s="147"/>
      <c r="M47" s="145" t="s">
        <v>21</v>
      </c>
      <c r="N47" s="145"/>
      <c r="O47" s="145"/>
      <c r="P47" s="147">
        <f>IF($E$43="速達",IF($BB$39&lt;250,260,350),0)</f>
        <v>0</v>
      </c>
      <c r="Q47" s="147"/>
      <c r="R47" s="147"/>
      <c r="S47" s="145" t="s">
        <v>22</v>
      </c>
      <c r="T47" s="145"/>
      <c r="U47" s="145"/>
      <c r="V47" s="147">
        <f>IF(P31=0,0,IF((P31+J47)&lt;50000,510,730))</f>
        <v>0</v>
      </c>
      <c r="W47" s="147"/>
      <c r="X47" s="147"/>
      <c r="AA47" s="78"/>
      <c r="AB47" s="78"/>
      <c r="AC47" s="78"/>
    </row>
    <row r="48" spans="1:92" ht="9.6" customHeight="1" thickBot="1" x14ac:dyDescent="0.2">
      <c r="A48" s="145"/>
      <c r="B48" s="145"/>
      <c r="C48" s="145"/>
      <c r="D48" s="147"/>
      <c r="E48" s="147"/>
      <c r="F48" s="147"/>
      <c r="G48" s="145"/>
      <c r="H48" s="145"/>
      <c r="I48" s="145"/>
      <c r="J48" s="148"/>
      <c r="K48" s="148"/>
      <c r="L48" s="148"/>
      <c r="M48" s="146"/>
      <c r="N48" s="146"/>
      <c r="O48" s="146"/>
      <c r="P48" s="148"/>
      <c r="Q48" s="148"/>
      <c r="R48" s="148"/>
      <c r="S48" s="146"/>
      <c r="T48" s="146"/>
      <c r="U48" s="146"/>
      <c r="V48" s="148"/>
      <c r="W48" s="148"/>
      <c r="X48" s="148"/>
    </row>
    <row r="49" spans="1:25" ht="9.6" customHeight="1" thickTop="1" x14ac:dyDescent="0.15">
      <c r="A49" s="149" t="s">
        <v>23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1">
        <f>D47+J47+P47+V47</f>
        <v>0</v>
      </c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3"/>
    </row>
    <row r="50" spans="1:25" ht="9.6" customHeight="1" thickBot="1" x14ac:dyDescent="0.2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4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6"/>
    </row>
    <row r="51" spans="1:25" ht="7.5" customHeight="1" thickTop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57" t="str">
        <f>IF(M49=0,"",J47+P47+290)</f>
        <v/>
      </c>
      <c r="X51" s="157"/>
    </row>
    <row r="52" spans="1:25" ht="15" customHeight="1" thickBot="1" x14ac:dyDescent="0.2">
      <c r="A52" s="15" t="s">
        <v>37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5" ht="24" customHeight="1" thickBot="1" x14ac:dyDescent="0.2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60"/>
    </row>
    <row r="54" spans="1:25" ht="4.5" customHeight="1" x14ac:dyDescent="0.15">
      <c r="A54" s="31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31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</row>
    <row r="55" spans="1:25" ht="12.6" customHeight="1" x14ac:dyDescent="0.15">
      <c r="A55" s="163" t="s">
        <v>99</v>
      </c>
      <c r="B55" s="163"/>
      <c r="C55" s="70" t="s">
        <v>100</v>
      </c>
      <c r="D55" s="71"/>
      <c r="E55" s="71"/>
      <c r="F55" s="71"/>
      <c r="G55" s="71"/>
      <c r="H55" s="71"/>
      <c r="I55" s="71"/>
      <c r="J55" s="71"/>
      <c r="K55" s="72"/>
      <c r="L55" s="72"/>
      <c r="M55" s="231" t="s">
        <v>123</v>
      </c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</row>
    <row r="56" spans="1:25" ht="12.6" customHeight="1" x14ac:dyDescent="0.15">
      <c r="A56" s="130" t="s">
        <v>93</v>
      </c>
      <c r="B56" s="130"/>
      <c r="C56" s="32"/>
      <c r="D56" s="33"/>
      <c r="E56" s="33"/>
      <c r="F56" s="33"/>
      <c r="G56" s="33"/>
      <c r="H56" s="33"/>
      <c r="I56" s="33"/>
      <c r="J56" s="33"/>
      <c r="K56" s="27"/>
      <c r="L56" s="14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</row>
    <row r="57" spans="1:25" ht="12" customHeight="1" x14ac:dyDescent="0.15">
      <c r="A57" s="3" t="s">
        <v>90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28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</row>
    <row r="58" spans="1:25" ht="12" customHeight="1" x14ac:dyDescent="0.15">
      <c r="A58" s="3" t="s">
        <v>91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28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</row>
    <row r="59" spans="1:25" ht="12" customHeight="1" x14ac:dyDescent="0.15">
      <c r="A59" s="3" t="s">
        <v>92</v>
      </c>
      <c r="B59" s="3"/>
      <c r="C59" s="3"/>
      <c r="D59" s="3"/>
      <c r="E59" s="29"/>
      <c r="F59" s="29"/>
      <c r="G59" s="29"/>
      <c r="H59" s="29"/>
      <c r="I59" s="29"/>
      <c r="J59" s="29"/>
      <c r="K59" s="29"/>
      <c r="L59" s="28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</row>
    <row r="60" spans="1:25" ht="12" customHeight="1" x14ac:dyDescent="0.15">
      <c r="A60" s="131" t="s">
        <v>29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</row>
  </sheetData>
  <sheetProtection algorithmName="SHA-512" hashValue="Y7gjfejFfwsjQYHofaVWWetBWIRNNyCSR/219xPRF9K6p/jwGynpozisyWEhTMFV1fofLFNBN9aevB9cuF2OcQ==" saltValue="LfE5OIQahAp7s9p8JGb7Bw==" spinCount="100000" sheet="1" objects="1" scenarios="1"/>
  <mergeCells count="218">
    <mergeCell ref="AA7:AL7"/>
    <mergeCell ref="AN7:AY7"/>
    <mergeCell ref="AA10:AL10"/>
    <mergeCell ref="A43:D43"/>
    <mergeCell ref="E43:H43"/>
    <mergeCell ref="AA14:AY15"/>
    <mergeCell ref="AA11:AL11"/>
    <mergeCell ref="AN11:AY11"/>
    <mergeCell ref="M55:Y59"/>
    <mergeCell ref="AA8:AL8"/>
    <mergeCell ref="AN8:AY8"/>
    <mergeCell ref="A11:C11"/>
    <mergeCell ref="E11:Y11"/>
    <mergeCell ref="A12:C13"/>
    <mergeCell ref="D12:Y12"/>
    <mergeCell ref="D13:Y13"/>
    <mergeCell ref="AA9:AL9"/>
    <mergeCell ref="AN9:AY9"/>
    <mergeCell ref="A8:C8"/>
    <mergeCell ref="D8:Y8"/>
    <mergeCell ref="A14:C14"/>
    <mergeCell ref="D14:Y14"/>
    <mergeCell ref="AN10:AY10"/>
    <mergeCell ref="A17:J18"/>
    <mergeCell ref="A1:Y2"/>
    <mergeCell ref="A5:C5"/>
    <mergeCell ref="K5:M5"/>
    <mergeCell ref="N5:Y5"/>
    <mergeCell ref="W6:X6"/>
    <mergeCell ref="A7:C7"/>
    <mergeCell ref="D7:Y7"/>
    <mergeCell ref="A6:C6"/>
    <mergeCell ref="D6:J6"/>
    <mergeCell ref="K6:N6"/>
    <mergeCell ref="T6:U6"/>
    <mergeCell ref="D5:I5"/>
    <mergeCell ref="O6:R6"/>
    <mergeCell ref="K17:L18"/>
    <mergeCell ref="M17:O18"/>
    <mergeCell ref="P17:R18"/>
    <mergeCell ref="S17:U18"/>
    <mergeCell ref="V17:Y18"/>
    <mergeCell ref="A19:J19"/>
    <mergeCell ref="K19:L20"/>
    <mergeCell ref="M19:O19"/>
    <mergeCell ref="P19:R19"/>
    <mergeCell ref="V19:Y19"/>
    <mergeCell ref="A20:J20"/>
    <mergeCell ref="M20:O20"/>
    <mergeCell ref="P20:R20"/>
    <mergeCell ref="V20:Y20"/>
    <mergeCell ref="A21:J21"/>
    <mergeCell ref="K21:L24"/>
    <mergeCell ref="M21:O21"/>
    <mergeCell ref="P21:R21"/>
    <mergeCell ref="V21:Y21"/>
    <mergeCell ref="A22:J22"/>
    <mergeCell ref="M22:O22"/>
    <mergeCell ref="P22:R22"/>
    <mergeCell ref="V22:Y22"/>
    <mergeCell ref="V23:Y23"/>
    <mergeCell ref="S19:U22"/>
    <mergeCell ref="P23:R23"/>
    <mergeCell ref="A24:J24"/>
    <mergeCell ref="M24:O24"/>
    <mergeCell ref="P24:R24"/>
    <mergeCell ref="V24:Y24"/>
    <mergeCell ref="A25:J25"/>
    <mergeCell ref="K25:L25"/>
    <mergeCell ref="S24:U30"/>
    <mergeCell ref="A28:J28"/>
    <mergeCell ref="K28:L30"/>
    <mergeCell ref="M28:O28"/>
    <mergeCell ref="P28:R28"/>
    <mergeCell ref="A30:J30"/>
    <mergeCell ref="M30:O30"/>
    <mergeCell ref="P30:R30"/>
    <mergeCell ref="M25:O25"/>
    <mergeCell ref="P25:R25"/>
    <mergeCell ref="K26:L27"/>
    <mergeCell ref="A55:B55"/>
    <mergeCell ref="B54:L54"/>
    <mergeCell ref="N54:Y54"/>
    <mergeCell ref="B42:L42"/>
    <mergeCell ref="I43:Y43"/>
    <mergeCell ref="A31:L31"/>
    <mergeCell ref="M31:O31"/>
    <mergeCell ref="P31:R31"/>
    <mergeCell ref="S31:Y31"/>
    <mergeCell ref="A32:Y32"/>
    <mergeCell ref="B39:L39"/>
    <mergeCell ref="N34:Y34"/>
    <mergeCell ref="N42:Y42"/>
    <mergeCell ref="AZ18:BA18"/>
    <mergeCell ref="AZ19:BA19"/>
    <mergeCell ref="AZ20:BA20"/>
    <mergeCell ref="AZ21:BA21"/>
    <mergeCell ref="A15:Y15"/>
    <mergeCell ref="A56:B56"/>
    <mergeCell ref="A60:Y60"/>
    <mergeCell ref="A9:C10"/>
    <mergeCell ref="D9:Y9"/>
    <mergeCell ref="A26:J27"/>
    <mergeCell ref="S47:U48"/>
    <mergeCell ref="V47:X48"/>
    <mergeCell ref="A49:L50"/>
    <mergeCell ref="M49:X50"/>
    <mergeCell ref="W51:X51"/>
    <mergeCell ref="A53:X53"/>
    <mergeCell ref="A47:C48"/>
    <mergeCell ref="D47:F48"/>
    <mergeCell ref="G47:I48"/>
    <mergeCell ref="J47:L48"/>
    <mergeCell ref="M47:O48"/>
    <mergeCell ref="P47:R48"/>
    <mergeCell ref="A23:J23"/>
    <mergeCell ref="M23:O23"/>
    <mergeCell ref="AA5:AY6"/>
    <mergeCell ref="N35:Y35"/>
    <mergeCell ref="N36:Y36"/>
    <mergeCell ref="N37:Y37"/>
    <mergeCell ref="N38:Y38"/>
    <mergeCell ref="N39:Y39"/>
    <mergeCell ref="B40:L40"/>
    <mergeCell ref="N40:Y40"/>
    <mergeCell ref="B41:L41"/>
    <mergeCell ref="M41:Y41"/>
    <mergeCell ref="AA12:AY13"/>
    <mergeCell ref="V29:Y29"/>
    <mergeCell ref="V30:Y30"/>
    <mergeCell ref="A33:Y33"/>
    <mergeCell ref="B34:L34"/>
    <mergeCell ref="B35:L35"/>
    <mergeCell ref="B36:L36"/>
    <mergeCell ref="B37:L37"/>
    <mergeCell ref="B38:L38"/>
    <mergeCell ref="AA16:AC17"/>
    <mergeCell ref="V28:Y28"/>
    <mergeCell ref="A29:J29"/>
    <mergeCell ref="M29:O29"/>
    <mergeCell ref="P29:R29"/>
    <mergeCell ref="AZ22:BA22"/>
    <mergeCell ref="AZ23:BA23"/>
    <mergeCell ref="AZ24:BA24"/>
    <mergeCell ref="AZ27:BA27"/>
    <mergeCell ref="AZ28:BA28"/>
    <mergeCell ref="AZ29:BA29"/>
    <mergeCell ref="M26:O27"/>
    <mergeCell ref="P26:R27"/>
    <mergeCell ref="AZ25:BA26"/>
    <mergeCell ref="V26:Y27"/>
    <mergeCell ref="V25:Y25"/>
    <mergeCell ref="BB18:BC18"/>
    <mergeCell ref="BB19:BC19"/>
    <mergeCell ref="BB20:BC20"/>
    <mergeCell ref="BB21:BC21"/>
    <mergeCell ref="BB22:BC22"/>
    <mergeCell ref="BB23:BC23"/>
    <mergeCell ref="BB24:BC24"/>
    <mergeCell ref="BB25:BC26"/>
    <mergeCell ref="BB27:BC27"/>
    <mergeCell ref="BB28:BC28"/>
    <mergeCell ref="BB29:BC29"/>
    <mergeCell ref="BB30:BC30"/>
    <mergeCell ref="AZ30:BA30"/>
    <mergeCell ref="AZ31:BA31"/>
    <mergeCell ref="AZ32:BA32"/>
    <mergeCell ref="AZ33:BA33"/>
    <mergeCell ref="AZ34:BA34"/>
    <mergeCell ref="AZ35:BA35"/>
    <mergeCell ref="BD17:BE17"/>
    <mergeCell ref="AF20:AH20"/>
    <mergeCell ref="AA42:AC42"/>
    <mergeCell ref="AA43:AC43"/>
    <mergeCell ref="AA44:AC44"/>
    <mergeCell ref="AA45:AC45"/>
    <mergeCell ref="AA46:AC46"/>
    <mergeCell ref="AF19:AH19"/>
    <mergeCell ref="AZ36:BA36"/>
    <mergeCell ref="AZ37:BA37"/>
    <mergeCell ref="AZ38:BA38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AH18:AI18"/>
    <mergeCell ref="AI19:AJ19"/>
    <mergeCell ref="AI20:AJ20"/>
    <mergeCell ref="AI21:AJ21"/>
    <mergeCell ref="AI22:AJ22"/>
    <mergeCell ref="AZ15:BA15"/>
    <mergeCell ref="AZ16:BA16"/>
    <mergeCell ref="AZ41:BA41"/>
    <mergeCell ref="AZ40:BA40"/>
    <mergeCell ref="BB40:BC40"/>
    <mergeCell ref="BB41:BC41"/>
    <mergeCell ref="AA47:AC47"/>
    <mergeCell ref="AF21:AH21"/>
    <mergeCell ref="AF22:AH22"/>
    <mergeCell ref="AF23:AH23"/>
    <mergeCell ref="AF24:AH24"/>
    <mergeCell ref="AF25:AH25"/>
    <mergeCell ref="AF26:AH26"/>
    <mergeCell ref="AF27:AH27"/>
    <mergeCell ref="AF28:AH28"/>
    <mergeCell ref="AF29:AH29"/>
    <mergeCell ref="AF30:AH30"/>
    <mergeCell ref="AZ39:BA39"/>
    <mergeCell ref="BB39:BC39"/>
    <mergeCell ref="AZ17:BA17"/>
    <mergeCell ref="BB17:BC17"/>
    <mergeCell ref="AI23:AJ23"/>
    <mergeCell ref="AI24:AJ24"/>
    <mergeCell ref="AI25:AJ25"/>
  </mergeCells>
  <phoneticPr fontId="2"/>
  <conditionalFormatting sqref="AA7:AL7">
    <cfRule type="expression" dxfId="11" priority="7" stopIfTrue="1">
      <formula>ISBLANK($D$5)</formula>
    </cfRule>
  </conditionalFormatting>
  <conditionalFormatting sqref="AA8:AL8">
    <cfRule type="expression" dxfId="10" priority="6" stopIfTrue="1">
      <formula>ISBLANK($D$6)</formula>
    </cfRule>
  </conditionalFormatting>
  <conditionalFormatting sqref="AA9:AL9">
    <cfRule type="expression" dxfId="9" priority="11" stopIfTrue="1">
      <formula>ISBLANK($D$8)</formula>
    </cfRule>
  </conditionalFormatting>
  <conditionalFormatting sqref="AA10:AL10">
    <cfRule type="expression" dxfId="8" priority="12" stopIfTrue="1">
      <formula>ISBLANK($D$12)</formula>
    </cfRule>
  </conditionalFormatting>
  <conditionalFormatting sqref="AA11:AL11">
    <cfRule type="expression" dxfId="7" priority="2" stopIfTrue="1">
      <formula>OR(AND($M$19&gt;0,$V$19=""),AND($M$20&gt;0,$V$20=""),AND($M$21&gt;0,$V$21=""),AND($M$22&gt;0,$V$22=""),AND($M$23&gt;0,$V$23=""),AND($M$24&gt;0,$V$24=""),AND($M$25&gt;0,$V$25=""),AND($M$26&gt;0,$V$26=""),AND($M$28&gt;0,$V$28=""),AND($M$29&gt;0,$V$29=""),AND($M$30&gt;0,$V$30=""))</formula>
    </cfRule>
  </conditionalFormatting>
  <conditionalFormatting sqref="AA12:AY13">
    <cfRule type="expression" dxfId="6" priority="4" stopIfTrue="1">
      <formula>$M$31=0</formula>
    </cfRule>
  </conditionalFormatting>
  <conditionalFormatting sqref="AA14:AY15">
    <cfRule type="expression" dxfId="5" priority="3" stopIfTrue="1">
      <formula>$M$31&gt;15</formula>
    </cfRule>
  </conditionalFormatting>
  <conditionalFormatting sqref="AN7:AY7">
    <cfRule type="expression" dxfId="4" priority="8" stopIfTrue="1">
      <formula>ISBLANK($N$5)</formula>
    </cfRule>
  </conditionalFormatting>
  <conditionalFormatting sqref="AN8:AY8">
    <cfRule type="expression" dxfId="3" priority="9" stopIfTrue="1">
      <formula>OR(ISBLANK($O$6),ISBLANK($T$6),ISBLANK($W$6))</formula>
    </cfRule>
  </conditionalFormatting>
  <conditionalFormatting sqref="AN9:AY9">
    <cfRule type="expression" dxfId="2" priority="10" stopIfTrue="1">
      <formula>ISBLANK($E$11)</formula>
    </cfRule>
  </conditionalFormatting>
  <conditionalFormatting sqref="AN10:AY10">
    <cfRule type="expression" dxfId="1" priority="13" stopIfTrue="1">
      <formula>ISBLANK($D$14)</formula>
    </cfRule>
  </conditionalFormatting>
  <conditionalFormatting sqref="AN11:AY11">
    <cfRule type="expression" dxfId="0" priority="1" stopIfTrue="1">
      <formula>AND($M$23&gt;0,$B$34="")</formula>
    </cfRule>
  </conditionalFormatting>
  <dataValidations count="9">
    <dataValidation type="list" allowBlank="1" showInputMessage="1" showErrorMessage="1" error="（速達が）必要／不要　を選択してください" prompt="右端の▼をクリックして、「速達／普通便」を選んでください" sqref="E43" xr:uid="{00000000-0002-0000-0000-000000000000}">
      <formula1>"速達,普通便"</formula1>
    </dataValidation>
    <dataValidation imeMode="hiragana" allowBlank="1" showInputMessage="1" showErrorMessage="1" sqref="D12:Y13 N5:Y5 D8:D9 V19:Y30 B34:L41 N34:Y40 A53:X53" xr:uid="{00000000-0002-0000-0000-000001000000}"/>
    <dataValidation imeMode="disabled" allowBlank="1" showInputMessage="1" showErrorMessage="1" sqref="E11:Y11 D14:Y14" xr:uid="{00000000-0002-0000-0000-000002000000}"/>
    <dataValidation type="whole" imeMode="disabled" allowBlank="1" showInputMessage="1" showErrorMessage="1" error="1～31の整数を入力してください" sqref="W6:X6" xr:uid="{00000000-0002-0000-0000-000003000000}">
      <formula1>1</formula1>
      <formula2>31</formula2>
    </dataValidation>
    <dataValidation type="whole" imeMode="disabled" allowBlank="1" showInputMessage="1" showErrorMessage="1" error="1～12の整数を入力してください" sqref="T6:U6" xr:uid="{00000000-0002-0000-0000-000004000000}">
      <formula1>1</formula1>
      <formula2>12</formula2>
    </dataValidation>
    <dataValidation type="whole" imeMode="disabled" allowBlank="1" showInputMessage="1" showErrorMessage="1" sqref="M19:O30" xr:uid="{00000000-0002-0000-0000-000005000000}">
      <formula1>1</formula1>
      <formula2>100</formula2>
    </dataValidation>
    <dataValidation imeMode="on" allowBlank="1" showInputMessage="1" showErrorMessage="1" sqref="D6:J6" xr:uid="{00000000-0002-0000-0000-000006000000}"/>
    <dataValidation type="whole" imeMode="disabled" allowBlank="1" showInputMessage="1" showErrorMessage="1" error="西暦年4桁を入力してください" sqref="D5:I5 O6:R6" xr:uid="{00000000-0002-0000-0000-000007000000}">
      <formula1>1900</formula1>
      <formula2>2100</formula2>
    </dataValidation>
    <dataValidation imeMode="fullKatakana" allowBlank="1" showInputMessage="1" showErrorMessage="1" sqref="D7:Y7" xr:uid="{00000000-0002-0000-0000-000009000000}"/>
  </dataValidations>
  <printOptions horizontalCentered="1" verticalCentered="1"/>
  <pageMargins left="0.78740157480314965" right="0.78740157480314965" top="0.59055118110236227" bottom="0.39370078740157483" header="0.51181102362204722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3"/>
  <sheetViews>
    <sheetView workbookViewId="0">
      <selection activeCell="E3" sqref="E3"/>
    </sheetView>
  </sheetViews>
  <sheetFormatPr defaultRowHeight="12" x14ac:dyDescent="0.15"/>
  <cols>
    <col min="2" max="2" width="9.85546875" customWidth="1"/>
    <col min="5" max="5" width="10.85546875" customWidth="1"/>
  </cols>
  <sheetData>
    <row r="2" spans="1:8" x14ac:dyDescent="0.15">
      <c r="A2" s="59" t="s">
        <v>107</v>
      </c>
    </row>
    <row r="3" spans="1:8" ht="12.75" thickBot="1" x14ac:dyDescent="0.2"/>
    <row r="4" spans="1:8" ht="14.25" thickBot="1" x14ac:dyDescent="0.2">
      <c r="A4" s="264" t="s">
        <v>104</v>
      </c>
      <c r="B4" s="265"/>
      <c r="C4" s="265"/>
      <c r="D4" s="266"/>
      <c r="E4" s="267" t="s">
        <v>105</v>
      </c>
      <c r="F4" s="268"/>
      <c r="G4" s="268"/>
      <c r="H4" s="269"/>
    </row>
    <row r="5" spans="1:8" ht="13.5" x14ac:dyDescent="0.15">
      <c r="A5" s="43" t="s">
        <v>57</v>
      </c>
      <c r="B5" s="44" t="s">
        <v>54</v>
      </c>
      <c r="C5" s="270" t="s">
        <v>55</v>
      </c>
      <c r="D5" s="45" t="s">
        <v>56</v>
      </c>
      <c r="E5" s="46" t="s">
        <v>57</v>
      </c>
      <c r="F5" s="44" t="s">
        <v>54</v>
      </c>
      <c r="G5" s="272" t="s">
        <v>55</v>
      </c>
      <c r="H5" s="45" t="s">
        <v>56</v>
      </c>
    </row>
    <row r="6" spans="1:8" ht="13.5" x14ac:dyDescent="0.15">
      <c r="A6" s="34" t="s">
        <v>76</v>
      </c>
      <c r="B6" s="20" t="s">
        <v>58</v>
      </c>
      <c r="C6" s="271"/>
      <c r="D6" s="42" t="s">
        <v>59</v>
      </c>
      <c r="E6" s="40" t="s">
        <v>77</v>
      </c>
      <c r="F6" s="20" t="s">
        <v>58</v>
      </c>
      <c r="G6" s="273"/>
      <c r="H6" s="35" t="s">
        <v>59</v>
      </c>
    </row>
    <row r="7" spans="1:8" ht="13.5" x14ac:dyDescent="0.15">
      <c r="A7" s="34" t="s">
        <v>83</v>
      </c>
      <c r="B7" s="20" t="s">
        <v>60</v>
      </c>
      <c r="C7" s="275" t="s">
        <v>61</v>
      </c>
      <c r="D7" s="42" t="s">
        <v>62</v>
      </c>
      <c r="E7" s="40" t="s">
        <v>103</v>
      </c>
      <c r="F7" s="20" t="s">
        <v>60</v>
      </c>
      <c r="G7" s="273" t="s">
        <v>79</v>
      </c>
      <c r="H7" s="35" t="s">
        <v>62</v>
      </c>
    </row>
    <row r="8" spans="1:8" ht="13.5" x14ac:dyDescent="0.15">
      <c r="A8" s="34" t="s">
        <v>84</v>
      </c>
      <c r="B8" s="20" t="s">
        <v>63</v>
      </c>
      <c r="C8" s="276"/>
      <c r="D8" s="42" t="s">
        <v>64</v>
      </c>
      <c r="E8" s="40" t="s">
        <v>106</v>
      </c>
      <c r="F8" s="20" t="s">
        <v>63</v>
      </c>
      <c r="G8" s="273"/>
      <c r="H8" s="35" t="s">
        <v>64</v>
      </c>
    </row>
    <row r="9" spans="1:8" ht="14.25" thickBot="1" x14ac:dyDescent="0.2">
      <c r="A9" s="36" t="s">
        <v>80</v>
      </c>
      <c r="B9" s="37" t="s">
        <v>81</v>
      </c>
      <c r="C9" s="277"/>
      <c r="D9" s="39" t="s">
        <v>82</v>
      </c>
      <c r="E9" s="41" t="s">
        <v>78</v>
      </c>
      <c r="F9" s="38" t="s">
        <v>65</v>
      </c>
      <c r="G9" s="274"/>
      <c r="H9" s="39" t="s">
        <v>66</v>
      </c>
    </row>
    <row r="14" spans="1:8" hidden="1" x14ac:dyDescent="0.15">
      <c r="A14" s="21" t="s">
        <v>67</v>
      </c>
      <c r="B14" s="21" t="s">
        <v>68</v>
      </c>
      <c r="C14" s="21" t="s">
        <v>69</v>
      </c>
      <c r="D14" s="21" t="s">
        <v>102</v>
      </c>
      <c r="E14" s="21" t="s">
        <v>70</v>
      </c>
    </row>
    <row r="15" spans="1:8" hidden="1" x14ac:dyDescent="0.15">
      <c r="A15" s="21">
        <v>6</v>
      </c>
      <c r="B15" s="21">
        <v>12</v>
      </c>
      <c r="C15" s="21">
        <v>9.5</v>
      </c>
      <c r="D15" s="21">
        <v>14</v>
      </c>
      <c r="E15" s="21">
        <v>3.5</v>
      </c>
    </row>
    <row r="16" spans="1:8" hidden="1" x14ac:dyDescent="0.15"/>
    <row r="17" spans="1:7" ht="12.75" hidden="1" thickBot="1" x14ac:dyDescent="0.2">
      <c r="A17" s="258" t="s">
        <v>53</v>
      </c>
      <c r="B17" s="258"/>
      <c r="C17" s="258"/>
      <c r="D17" s="258"/>
      <c r="E17" s="258"/>
      <c r="F17" s="263"/>
      <c r="G17" s="263"/>
    </row>
    <row r="18" spans="1:7" hidden="1" x14ac:dyDescent="0.15">
      <c r="A18" s="22" t="s">
        <v>69</v>
      </c>
      <c r="B18" s="22" t="s">
        <v>71</v>
      </c>
      <c r="C18" s="22" t="s">
        <v>75</v>
      </c>
      <c r="D18" s="22" t="s">
        <v>72</v>
      </c>
      <c r="E18" s="30" t="s">
        <v>73</v>
      </c>
      <c r="F18" s="47" t="s">
        <v>74</v>
      </c>
      <c r="G18" s="48" t="s">
        <v>71</v>
      </c>
    </row>
    <row r="19" spans="1:7" ht="12.75" hidden="1" thickBot="1" x14ac:dyDescent="0.2">
      <c r="A19" s="258">
        <v>9.5</v>
      </c>
      <c r="B19" s="22">
        <v>1</v>
      </c>
      <c r="C19" s="22">
        <f t="shared" ref="C19:C33" si="0">$A$19*B19</f>
        <v>9.5</v>
      </c>
      <c r="D19" s="258">
        <v>3.5</v>
      </c>
      <c r="E19" s="259">
        <v>6</v>
      </c>
      <c r="F19" s="49">
        <f>C19+$D$19+$E$19</f>
        <v>19</v>
      </c>
      <c r="G19" s="50">
        <v>1</v>
      </c>
    </row>
    <row r="20" spans="1:7" hidden="1" x14ac:dyDescent="0.15">
      <c r="A20" s="258"/>
      <c r="B20" s="22">
        <v>2</v>
      </c>
      <c r="C20" s="22">
        <f t="shared" si="0"/>
        <v>19</v>
      </c>
      <c r="D20" s="258"/>
      <c r="E20" s="259"/>
      <c r="F20" s="51">
        <f>C20+$D$19+$E$19</f>
        <v>28.5</v>
      </c>
      <c r="G20" s="52">
        <v>2</v>
      </c>
    </row>
    <row r="21" spans="1:7" hidden="1" x14ac:dyDescent="0.15">
      <c r="A21" s="258"/>
      <c r="B21" s="22">
        <v>3</v>
      </c>
      <c r="C21" s="22">
        <f t="shared" si="0"/>
        <v>28.5</v>
      </c>
      <c r="D21" s="258"/>
      <c r="E21" s="259"/>
      <c r="F21" s="53">
        <f>C21+$D$19+$E$19</f>
        <v>38</v>
      </c>
      <c r="G21" s="54">
        <v>3</v>
      </c>
    </row>
    <row r="22" spans="1:7" ht="12.75" hidden="1" thickBot="1" x14ac:dyDescent="0.2">
      <c r="A22" s="258"/>
      <c r="B22" s="22">
        <v>4</v>
      </c>
      <c r="C22" s="22">
        <f t="shared" si="0"/>
        <v>38</v>
      </c>
      <c r="D22" s="258"/>
      <c r="E22" s="259"/>
      <c r="F22" s="49">
        <f>C22+$D$19+$E$19</f>
        <v>47.5</v>
      </c>
      <c r="G22" s="50">
        <v>4</v>
      </c>
    </row>
    <row r="23" spans="1:7" hidden="1" x14ac:dyDescent="0.15">
      <c r="A23" s="258"/>
      <c r="B23" s="22">
        <v>5</v>
      </c>
      <c r="C23" s="22">
        <f t="shared" si="0"/>
        <v>47.5</v>
      </c>
      <c r="D23" s="258"/>
      <c r="E23" s="259">
        <v>12</v>
      </c>
      <c r="F23" s="51">
        <f>C23+$D$19+$E$23</f>
        <v>63</v>
      </c>
      <c r="G23" s="52">
        <v>5</v>
      </c>
    </row>
    <row r="24" spans="1:7" hidden="1" x14ac:dyDescent="0.15">
      <c r="A24" s="258"/>
      <c r="B24" s="22">
        <v>6</v>
      </c>
      <c r="C24" s="22">
        <f t="shared" si="0"/>
        <v>57</v>
      </c>
      <c r="D24" s="258"/>
      <c r="E24" s="259"/>
      <c r="F24" s="53">
        <f t="shared" ref="F24:F33" si="1">C24+$D$19+$E$23</f>
        <v>72.5</v>
      </c>
      <c r="G24" s="54">
        <v>6</v>
      </c>
    </row>
    <row r="25" spans="1:7" hidden="1" x14ac:dyDescent="0.15">
      <c r="A25" s="258"/>
      <c r="B25" s="22">
        <v>7</v>
      </c>
      <c r="C25" s="22">
        <f t="shared" si="0"/>
        <v>66.5</v>
      </c>
      <c r="D25" s="258"/>
      <c r="E25" s="259"/>
      <c r="F25" s="53">
        <f t="shared" si="1"/>
        <v>82</v>
      </c>
      <c r="G25" s="54">
        <v>7</v>
      </c>
    </row>
    <row r="26" spans="1:7" ht="12.75" hidden="1" thickBot="1" x14ac:dyDescent="0.2">
      <c r="A26" s="258"/>
      <c r="B26" s="22">
        <v>8</v>
      </c>
      <c r="C26" s="22">
        <f t="shared" si="0"/>
        <v>76</v>
      </c>
      <c r="D26" s="258"/>
      <c r="E26" s="259"/>
      <c r="F26" s="49">
        <f t="shared" si="1"/>
        <v>91.5</v>
      </c>
      <c r="G26" s="50">
        <v>8</v>
      </c>
    </row>
    <row r="27" spans="1:7" hidden="1" x14ac:dyDescent="0.15">
      <c r="A27" s="258"/>
      <c r="B27" s="22">
        <v>9</v>
      </c>
      <c r="C27" s="22">
        <f t="shared" si="0"/>
        <v>85.5</v>
      </c>
      <c r="D27" s="258"/>
      <c r="E27" s="259"/>
      <c r="F27" s="47">
        <f t="shared" si="1"/>
        <v>101</v>
      </c>
      <c r="G27" s="48">
        <v>9</v>
      </c>
    </row>
    <row r="28" spans="1:7" hidden="1" x14ac:dyDescent="0.15">
      <c r="A28" s="258"/>
      <c r="B28" s="22">
        <v>10</v>
      </c>
      <c r="C28" s="22">
        <f t="shared" si="0"/>
        <v>95</v>
      </c>
      <c r="D28" s="258"/>
      <c r="E28" s="259"/>
      <c r="F28" s="51">
        <f>C28+$D$19+$E$23</f>
        <v>110.5</v>
      </c>
      <c r="G28" s="52">
        <v>10</v>
      </c>
    </row>
    <row r="29" spans="1:7" hidden="1" x14ac:dyDescent="0.15">
      <c r="A29" s="258"/>
      <c r="B29" s="22">
        <v>11</v>
      </c>
      <c r="C29" s="22">
        <f t="shared" si="0"/>
        <v>104.5</v>
      </c>
      <c r="D29" s="258"/>
      <c r="E29" s="259"/>
      <c r="F29" s="53">
        <f t="shared" si="1"/>
        <v>120</v>
      </c>
      <c r="G29" s="54">
        <v>11</v>
      </c>
    </row>
    <row r="30" spans="1:7" hidden="1" x14ac:dyDescent="0.15">
      <c r="A30" s="258"/>
      <c r="B30" s="22">
        <v>12</v>
      </c>
      <c r="C30" s="22">
        <f t="shared" si="0"/>
        <v>114</v>
      </c>
      <c r="D30" s="258"/>
      <c r="E30" s="259"/>
      <c r="F30" s="53">
        <f t="shared" si="1"/>
        <v>129.5</v>
      </c>
      <c r="G30" s="54">
        <v>12</v>
      </c>
    </row>
    <row r="31" spans="1:7" hidden="1" x14ac:dyDescent="0.15">
      <c r="A31" s="258"/>
      <c r="B31" s="22">
        <v>13</v>
      </c>
      <c r="C31" s="22">
        <f t="shared" si="0"/>
        <v>123.5</v>
      </c>
      <c r="D31" s="258"/>
      <c r="E31" s="259"/>
      <c r="F31" s="53">
        <f t="shared" si="1"/>
        <v>139</v>
      </c>
      <c r="G31" s="54">
        <v>13</v>
      </c>
    </row>
    <row r="32" spans="1:7" ht="12.75" hidden="1" thickBot="1" x14ac:dyDescent="0.2">
      <c r="A32" s="258"/>
      <c r="B32" s="22">
        <v>14</v>
      </c>
      <c r="C32" s="22">
        <f t="shared" si="0"/>
        <v>133</v>
      </c>
      <c r="D32" s="258"/>
      <c r="E32" s="259"/>
      <c r="F32" s="49">
        <f t="shared" si="1"/>
        <v>148.5</v>
      </c>
      <c r="G32" s="50">
        <v>14</v>
      </c>
    </row>
    <row r="33" spans="1:7" ht="12.75" hidden="1" thickBot="1" x14ac:dyDescent="0.2">
      <c r="A33" s="258"/>
      <c r="B33" s="22">
        <v>15</v>
      </c>
      <c r="C33" s="22">
        <f t="shared" si="0"/>
        <v>142.5</v>
      </c>
      <c r="D33" s="258"/>
      <c r="E33" s="259"/>
      <c r="F33" s="55">
        <f t="shared" si="1"/>
        <v>158</v>
      </c>
      <c r="G33" s="56">
        <v>15</v>
      </c>
    </row>
    <row r="34" spans="1:7" hidden="1" x14ac:dyDescent="0.15"/>
    <row r="35" spans="1:7" hidden="1" x14ac:dyDescent="0.15"/>
    <row r="36" spans="1:7" ht="12.75" hidden="1" thickBot="1" x14ac:dyDescent="0.2">
      <c r="A36" s="259" t="s">
        <v>51</v>
      </c>
      <c r="B36" s="260"/>
      <c r="C36" s="260"/>
      <c r="D36" s="260"/>
      <c r="E36" s="260"/>
      <c r="F36" s="261"/>
      <c r="G36" s="262"/>
    </row>
    <row r="37" spans="1:7" hidden="1" x14ac:dyDescent="0.15">
      <c r="A37" s="22" t="s">
        <v>51</v>
      </c>
      <c r="B37" s="22" t="s">
        <v>71</v>
      </c>
      <c r="C37" s="22" t="s">
        <v>75</v>
      </c>
      <c r="D37" s="22" t="s">
        <v>72</v>
      </c>
      <c r="E37" s="30" t="s">
        <v>73</v>
      </c>
      <c r="F37" s="47" t="s">
        <v>74</v>
      </c>
      <c r="G37" s="48" t="s">
        <v>71</v>
      </c>
    </row>
    <row r="38" spans="1:7" ht="12.75" hidden="1" thickBot="1" x14ac:dyDescent="0.2">
      <c r="A38" s="258">
        <v>14</v>
      </c>
      <c r="B38" s="22">
        <v>1</v>
      </c>
      <c r="C38" s="22">
        <f>$A$38*B38</f>
        <v>14</v>
      </c>
      <c r="D38" s="258">
        <v>3.5</v>
      </c>
      <c r="E38" s="259">
        <v>6</v>
      </c>
      <c r="F38" s="49">
        <f>C38+$D$38+$E$38</f>
        <v>23.5</v>
      </c>
      <c r="G38" s="50">
        <v>1</v>
      </c>
    </row>
    <row r="39" spans="1:7" ht="12.75" hidden="1" thickBot="1" x14ac:dyDescent="0.2">
      <c r="A39" s="258"/>
      <c r="B39" s="22">
        <v>2</v>
      </c>
      <c r="C39" s="22">
        <f t="shared" ref="C39:C52" si="2">$A$38*B39</f>
        <v>28</v>
      </c>
      <c r="D39" s="258"/>
      <c r="E39" s="259"/>
      <c r="F39" s="57">
        <f t="shared" ref="F39" si="3">C39+$D$38+$E$38</f>
        <v>37.5</v>
      </c>
      <c r="G39" s="58">
        <v>2</v>
      </c>
    </row>
    <row r="40" spans="1:7" hidden="1" x14ac:dyDescent="0.15">
      <c r="A40" s="258"/>
      <c r="B40" s="22">
        <v>3</v>
      </c>
      <c r="C40" s="22">
        <f t="shared" si="2"/>
        <v>42</v>
      </c>
      <c r="D40" s="258"/>
      <c r="E40" s="259">
        <v>12</v>
      </c>
      <c r="F40" s="51">
        <f>C40+$D$38+$E$40</f>
        <v>57.5</v>
      </c>
      <c r="G40" s="52">
        <v>3</v>
      </c>
    </row>
    <row r="41" spans="1:7" hidden="1" x14ac:dyDescent="0.15">
      <c r="A41" s="258"/>
      <c r="B41" s="22">
        <v>4</v>
      </c>
      <c r="C41" s="22">
        <f t="shared" si="2"/>
        <v>56</v>
      </c>
      <c r="D41" s="258"/>
      <c r="E41" s="259"/>
      <c r="F41" s="53">
        <f t="shared" ref="F41:F52" si="4">C41+$D$38+$E$40</f>
        <v>71.5</v>
      </c>
      <c r="G41" s="54">
        <v>4</v>
      </c>
    </row>
    <row r="42" spans="1:7" ht="12.75" hidden="1" thickBot="1" x14ac:dyDescent="0.2">
      <c r="A42" s="258"/>
      <c r="B42" s="22">
        <v>5</v>
      </c>
      <c r="C42" s="22">
        <f t="shared" si="2"/>
        <v>70</v>
      </c>
      <c r="D42" s="258"/>
      <c r="E42" s="259"/>
      <c r="F42" s="49">
        <f t="shared" si="4"/>
        <v>85.5</v>
      </c>
      <c r="G42" s="50">
        <v>5</v>
      </c>
    </row>
    <row r="43" spans="1:7" hidden="1" x14ac:dyDescent="0.15">
      <c r="A43" s="258"/>
      <c r="B43" s="22">
        <v>6</v>
      </c>
      <c r="C43" s="22">
        <f t="shared" si="2"/>
        <v>84</v>
      </c>
      <c r="D43" s="258"/>
      <c r="E43" s="259"/>
      <c r="F43" s="47">
        <f>C43+$D$38+$E$40</f>
        <v>99.5</v>
      </c>
      <c r="G43" s="48">
        <v>6</v>
      </c>
    </row>
    <row r="44" spans="1:7" hidden="1" x14ac:dyDescent="0.15">
      <c r="A44" s="258"/>
      <c r="B44" s="22">
        <v>7</v>
      </c>
      <c r="C44" s="22">
        <f t="shared" si="2"/>
        <v>98</v>
      </c>
      <c r="D44" s="258"/>
      <c r="E44" s="259"/>
      <c r="F44" s="51">
        <f t="shared" si="4"/>
        <v>113.5</v>
      </c>
      <c r="G44" s="52">
        <v>7</v>
      </c>
    </row>
    <row r="45" spans="1:7" hidden="1" x14ac:dyDescent="0.15">
      <c r="A45" s="258"/>
      <c r="B45" s="22">
        <v>8</v>
      </c>
      <c r="C45" s="22">
        <f t="shared" si="2"/>
        <v>112</v>
      </c>
      <c r="D45" s="258"/>
      <c r="E45" s="259"/>
      <c r="F45" s="53">
        <f t="shared" si="4"/>
        <v>127.5</v>
      </c>
      <c r="G45" s="54">
        <v>8</v>
      </c>
    </row>
    <row r="46" spans="1:7" ht="12.75" hidden="1" thickBot="1" x14ac:dyDescent="0.2">
      <c r="A46" s="258"/>
      <c r="B46" s="22">
        <v>9</v>
      </c>
      <c r="C46" s="22">
        <f t="shared" si="2"/>
        <v>126</v>
      </c>
      <c r="D46" s="258"/>
      <c r="E46" s="259"/>
      <c r="F46" s="49">
        <f t="shared" si="4"/>
        <v>141.5</v>
      </c>
      <c r="G46" s="50">
        <v>9</v>
      </c>
    </row>
    <row r="47" spans="1:7" hidden="1" x14ac:dyDescent="0.15">
      <c r="A47" s="258"/>
      <c r="B47" s="22">
        <v>10</v>
      </c>
      <c r="C47" s="22">
        <f t="shared" si="2"/>
        <v>140</v>
      </c>
      <c r="D47" s="258"/>
      <c r="E47" s="259"/>
      <c r="F47" s="51">
        <f t="shared" si="4"/>
        <v>155.5</v>
      </c>
      <c r="G47" s="52">
        <v>10</v>
      </c>
    </row>
    <row r="48" spans="1:7" hidden="1" x14ac:dyDescent="0.15">
      <c r="A48" s="258"/>
      <c r="B48" s="22">
        <v>11</v>
      </c>
      <c r="C48" s="22">
        <f t="shared" si="2"/>
        <v>154</v>
      </c>
      <c r="D48" s="258"/>
      <c r="E48" s="259"/>
      <c r="F48" s="53">
        <f t="shared" si="4"/>
        <v>169.5</v>
      </c>
      <c r="G48" s="54">
        <v>11</v>
      </c>
    </row>
    <row r="49" spans="1:7" hidden="1" x14ac:dyDescent="0.15">
      <c r="A49" s="258"/>
      <c r="B49" s="22">
        <v>12</v>
      </c>
      <c r="C49" s="22">
        <f t="shared" si="2"/>
        <v>168</v>
      </c>
      <c r="D49" s="258"/>
      <c r="E49" s="259"/>
      <c r="F49" s="53">
        <f t="shared" si="4"/>
        <v>183.5</v>
      </c>
      <c r="G49" s="54">
        <v>12</v>
      </c>
    </row>
    <row r="50" spans="1:7" hidden="1" x14ac:dyDescent="0.15">
      <c r="A50" s="258"/>
      <c r="B50" s="22">
        <v>13</v>
      </c>
      <c r="C50" s="22">
        <f t="shared" si="2"/>
        <v>182</v>
      </c>
      <c r="D50" s="258"/>
      <c r="E50" s="259"/>
      <c r="F50" s="53">
        <f t="shared" si="4"/>
        <v>197.5</v>
      </c>
      <c r="G50" s="54">
        <v>13</v>
      </c>
    </row>
    <row r="51" spans="1:7" hidden="1" x14ac:dyDescent="0.15">
      <c r="A51" s="258"/>
      <c r="B51" s="22">
        <v>14</v>
      </c>
      <c r="C51" s="22">
        <f t="shared" si="2"/>
        <v>196</v>
      </c>
      <c r="D51" s="258"/>
      <c r="E51" s="259"/>
      <c r="F51" s="53">
        <f t="shared" si="4"/>
        <v>211.5</v>
      </c>
      <c r="G51" s="54">
        <v>14</v>
      </c>
    </row>
    <row r="52" spans="1:7" ht="12.75" hidden="1" thickBot="1" x14ac:dyDescent="0.2">
      <c r="A52" s="258"/>
      <c r="B52" s="22">
        <v>15</v>
      </c>
      <c r="C52" s="22">
        <f t="shared" si="2"/>
        <v>210</v>
      </c>
      <c r="D52" s="258"/>
      <c r="E52" s="259"/>
      <c r="F52" s="49">
        <f t="shared" si="4"/>
        <v>225.5</v>
      </c>
      <c r="G52" s="50">
        <v>15</v>
      </c>
    </row>
    <row r="53" spans="1:7" hidden="1" x14ac:dyDescent="0.15"/>
  </sheetData>
  <mergeCells count="16">
    <mergeCell ref="A4:D4"/>
    <mergeCell ref="E4:H4"/>
    <mergeCell ref="C5:C6"/>
    <mergeCell ref="G5:G6"/>
    <mergeCell ref="G7:G9"/>
    <mergeCell ref="C7:C9"/>
    <mergeCell ref="A19:A33"/>
    <mergeCell ref="D19:D33"/>
    <mergeCell ref="E19:E22"/>
    <mergeCell ref="E23:E33"/>
    <mergeCell ref="A17:G17"/>
    <mergeCell ref="A38:A52"/>
    <mergeCell ref="D38:D52"/>
    <mergeCell ref="E38:E39"/>
    <mergeCell ref="E40:E52"/>
    <mergeCell ref="A36:G3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日本語の証明書 （イメージ）</vt:lpstr>
      <vt:lpstr>郵送料金</vt:lpstr>
      <vt:lpstr>'日本語の証明書 （イメージ）'!Print_Area</vt:lpstr>
    </vt:vector>
  </TitlesOfParts>
  <Company>日本工業大学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otsuka</dc:creator>
  <cp:lastModifiedBy>一丸　敬典</cp:lastModifiedBy>
  <cp:lastPrinted>2020-07-07T00:35:20Z</cp:lastPrinted>
  <dcterms:created xsi:type="dcterms:W3CDTF">2006-05-23T01:09:31Z</dcterms:created>
  <dcterms:modified xsi:type="dcterms:W3CDTF">2023-10-02T04:14:02Z</dcterms:modified>
</cp:coreProperties>
</file>